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achel\"/>
    </mc:Choice>
  </mc:AlternateContent>
  <bookViews>
    <workbookView xWindow="0" yWindow="0" windowWidth="28800" windowHeight="12435" tabRatio="608"/>
  </bookViews>
  <sheets>
    <sheet name="Detail" sheetId="1" r:id="rId1"/>
    <sheet name="Summary" sheetId="2" r:id="rId2"/>
  </sheets>
  <calcPr calcId="152511"/>
</workbook>
</file>

<file path=xl/calcChain.xml><?xml version="1.0" encoding="utf-8"?>
<calcChain xmlns="http://schemas.openxmlformats.org/spreadsheetml/2006/main">
  <c r="V78" i="1" l="1"/>
  <c r="L129" i="1" l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I57" i="1"/>
  <c r="H57" i="1"/>
  <c r="M182" i="2" l="1"/>
  <c r="L182" i="2"/>
  <c r="M181" i="2"/>
  <c r="L181" i="2"/>
  <c r="M180" i="2"/>
  <c r="L180" i="2"/>
  <c r="M179" i="2"/>
  <c r="L179" i="2"/>
  <c r="M178" i="2"/>
  <c r="L178" i="2"/>
  <c r="M177" i="2"/>
  <c r="L177" i="2"/>
  <c r="M176" i="2"/>
  <c r="L176" i="2"/>
  <c r="M175" i="2"/>
  <c r="L175" i="2"/>
  <c r="M174" i="2"/>
  <c r="L174" i="2"/>
  <c r="M173" i="2"/>
  <c r="L173" i="2"/>
  <c r="M172" i="2"/>
  <c r="L172" i="2"/>
  <c r="M171" i="2"/>
  <c r="L171" i="2"/>
  <c r="M170" i="2"/>
  <c r="L170" i="2"/>
  <c r="M169" i="2"/>
  <c r="L169" i="2"/>
  <c r="M168" i="2"/>
  <c r="L168" i="2"/>
  <c r="M167" i="2"/>
  <c r="L167" i="2"/>
  <c r="M166" i="2"/>
  <c r="L166" i="2"/>
  <c r="M165" i="2"/>
  <c r="L165" i="2"/>
  <c r="M164" i="2"/>
  <c r="L164" i="2"/>
  <c r="M163" i="2"/>
  <c r="L163" i="2"/>
  <c r="M162" i="2"/>
  <c r="L162" i="2"/>
  <c r="M161" i="2"/>
  <c r="L161" i="2"/>
  <c r="M160" i="2"/>
  <c r="L160" i="2"/>
  <c r="M159" i="2"/>
  <c r="L159" i="2"/>
  <c r="M158" i="2"/>
  <c r="L158" i="2"/>
  <c r="M157" i="2"/>
  <c r="L157" i="2"/>
  <c r="M156" i="2"/>
  <c r="L156" i="2"/>
  <c r="M155" i="2"/>
  <c r="L155" i="2"/>
  <c r="M154" i="2"/>
  <c r="L154" i="2"/>
  <c r="M153" i="2"/>
  <c r="L153" i="2"/>
  <c r="M152" i="2"/>
  <c r="L152" i="2"/>
  <c r="M151" i="2"/>
  <c r="L151" i="2"/>
  <c r="M150" i="2"/>
  <c r="L150" i="2"/>
  <c r="M149" i="2"/>
  <c r="L149" i="2"/>
  <c r="M148" i="2"/>
  <c r="L148" i="2"/>
  <c r="M147" i="2"/>
  <c r="L147" i="2"/>
  <c r="M146" i="2"/>
  <c r="L146" i="2"/>
  <c r="M145" i="2"/>
  <c r="L145" i="2"/>
  <c r="M144" i="2"/>
  <c r="L144" i="2"/>
  <c r="M143" i="2"/>
  <c r="L143" i="2"/>
  <c r="M142" i="2"/>
  <c r="L142" i="2"/>
  <c r="M141" i="2"/>
  <c r="L141" i="2"/>
  <c r="M140" i="2"/>
  <c r="L140" i="2"/>
  <c r="M139" i="2"/>
  <c r="L139" i="2"/>
  <c r="M138" i="2"/>
  <c r="L138" i="2"/>
  <c r="M137" i="2"/>
  <c r="L137" i="2"/>
  <c r="M136" i="2"/>
  <c r="L136" i="2"/>
  <c r="M135" i="2"/>
  <c r="L135" i="2"/>
  <c r="M134" i="2"/>
  <c r="L134" i="2"/>
  <c r="M133" i="2"/>
  <c r="L133" i="2"/>
  <c r="M132" i="2"/>
  <c r="L132" i="2"/>
  <c r="M131" i="2"/>
  <c r="L131" i="2"/>
  <c r="M130" i="2"/>
  <c r="L130" i="2"/>
  <c r="M129" i="2"/>
  <c r="L129" i="2"/>
  <c r="M128" i="2"/>
  <c r="L128" i="2"/>
  <c r="M127" i="2"/>
  <c r="L127" i="2"/>
  <c r="M126" i="2"/>
  <c r="L126" i="2"/>
  <c r="M125" i="2"/>
  <c r="L125" i="2"/>
  <c r="M124" i="2"/>
  <c r="L124" i="2"/>
  <c r="M123" i="2"/>
  <c r="L123" i="2"/>
  <c r="M122" i="2"/>
  <c r="L122" i="2"/>
  <c r="M121" i="2"/>
  <c r="L121" i="2"/>
  <c r="P120" i="2"/>
  <c r="O120" i="2"/>
  <c r="M120" i="2"/>
  <c r="L120" i="2"/>
  <c r="M119" i="2"/>
  <c r="L119" i="2"/>
  <c r="M118" i="2"/>
  <c r="L118" i="2"/>
  <c r="M117" i="2"/>
  <c r="L117" i="2"/>
  <c r="M116" i="2"/>
  <c r="L116" i="2"/>
  <c r="M115" i="2"/>
  <c r="L115" i="2"/>
  <c r="M114" i="2"/>
  <c r="L114" i="2"/>
  <c r="M113" i="2"/>
  <c r="L113" i="2"/>
  <c r="M112" i="2"/>
  <c r="L112" i="2"/>
  <c r="M111" i="2"/>
  <c r="L111" i="2"/>
  <c r="M110" i="2"/>
  <c r="L110" i="2"/>
  <c r="M109" i="2"/>
  <c r="L109" i="2"/>
  <c r="M108" i="2"/>
  <c r="L108" i="2"/>
  <c r="M107" i="2"/>
  <c r="L107" i="2"/>
  <c r="M106" i="2"/>
  <c r="L106" i="2"/>
  <c r="M105" i="2"/>
  <c r="L105" i="2"/>
  <c r="M104" i="2"/>
  <c r="L104" i="2"/>
  <c r="M103" i="2"/>
  <c r="L103" i="2"/>
  <c r="M102" i="2"/>
  <c r="L102" i="2"/>
  <c r="M101" i="2"/>
  <c r="L101" i="2"/>
  <c r="M100" i="2"/>
  <c r="L100" i="2"/>
  <c r="M99" i="2"/>
  <c r="L99" i="2"/>
  <c r="M98" i="2"/>
  <c r="L98" i="2"/>
  <c r="M97" i="2"/>
  <c r="L97" i="2"/>
  <c r="M96" i="2"/>
  <c r="L96" i="2"/>
  <c r="M95" i="2"/>
  <c r="L95" i="2"/>
  <c r="M94" i="2"/>
  <c r="L94" i="2"/>
  <c r="M93" i="2"/>
  <c r="L93" i="2"/>
  <c r="M92" i="2"/>
  <c r="L92" i="2"/>
  <c r="M91" i="2"/>
  <c r="L91" i="2"/>
  <c r="M90" i="2"/>
  <c r="L90" i="2"/>
  <c r="M89" i="2"/>
  <c r="L89" i="2"/>
  <c r="M88" i="2"/>
  <c r="L88" i="2"/>
  <c r="M87" i="2"/>
  <c r="L87" i="2"/>
  <c r="M86" i="2"/>
  <c r="L86" i="2"/>
  <c r="M85" i="2"/>
  <c r="L85" i="2"/>
  <c r="M84" i="2"/>
  <c r="L84" i="2"/>
  <c r="M83" i="2"/>
  <c r="L83" i="2"/>
  <c r="M82" i="2"/>
  <c r="L82" i="2"/>
  <c r="M81" i="2"/>
  <c r="L81" i="2"/>
  <c r="M80" i="2"/>
  <c r="L80" i="2"/>
  <c r="M79" i="2"/>
  <c r="L79" i="2"/>
  <c r="M78" i="2"/>
  <c r="L78" i="2"/>
  <c r="M77" i="2"/>
  <c r="L77" i="2"/>
  <c r="M76" i="2"/>
  <c r="L76" i="2"/>
  <c r="M75" i="2"/>
  <c r="L75" i="2"/>
  <c r="M74" i="2"/>
  <c r="L74" i="2"/>
  <c r="M73" i="2"/>
  <c r="L73" i="2"/>
  <c r="M72" i="2"/>
  <c r="L72" i="2"/>
  <c r="M71" i="2"/>
  <c r="L71" i="2"/>
  <c r="M70" i="2"/>
  <c r="L70" i="2"/>
  <c r="M69" i="2"/>
  <c r="L69" i="2"/>
  <c r="M68" i="2"/>
  <c r="L68" i="2"/>
  <c r="M67" i="2"/>
  <c r="L67" i="2"/>
  <c r="M66" i="2"/>
  <c r="L66" i="2"/>
  <c r="M65" i="2"/>
  <c r="L65" i="2"/>
  <c r="M64" i="2"/>
  <c r="L64" i="2"/>
  <c r="M63" i="2"/>
  <c r="L63" i="2"/>
  <c r="M62" i="2"/>
  <c r="L62" i="2"/>
  <c r="M61" i="2"/>
  <c r="L61" i="2"/>
  <c r="M60" i="2"/>
  <c r="L60" i="2"/>
  <c r="M59" i="2"/>
  <c r="L59" i="2"/>
  <c r="M58" i="2"/>
  <c r="L58" i="2"/>
  <c r="M57" i="2"/>
  <c r="L57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K28" i="2"/>
  <c r="L28" i="2" s="1"/>
  <c r="M28" i="2" s="1"/>
  <c r="L27" i="2"/>
  <c r="M27" i="2" s="1"/>
  <c r="L26" i="2"/>
  <c r="M26" i="2" s="1"/>
  <c r="L25" i="2"/>
  <c r="M25" i="2" s="1"/>
  <c r="L24" i="2"/>
  <c r="M24" i="2" s="1"/>
  <c r="L23" i="2"/>
  <c r="M23" i="2" s="1"/>
  <c r="L17" i="2"/>
  <c r="K17" i="2"/>
  <c r="H17" i="2"/>
  <c r="L16" i="2"/>
  <c r="I16" i="2"/>
  <c r="L15" i="2"/>
  <c r="K15" i="2"/>
  <c r="H15" i="2"/>
  <c r="L14" i="2"/>
  <c r="I14" i="2"/>
  <c r="L13" i="2"/>
  <c r="K13" i="2"/>
  <c r="H13" i="2"/>
  <c r="L12" i="2"/>
  <c r="I12" i="2"/>
  <c r="L9" i="2"/>
  <c r="I9" i="2"/>
  <c r="L8" i="2"/>
  <c r="K8" i="2"/>
  <c r="H8" i="2"/>
  <c r="L7" i="2"/>
  <c r="I7" i="2"/>
  <c r="L6" i="2"/>
  <c r="I6" i="2"/>
  <c r="L5" i="2"/>
  <c r="K5" i="2"/>
  <c r="H5" i="2"/>
  <c r="L4" i="2"/>
  <c r="I4" i="2"/>
  <c r="K3" i="2"/>
  <c r="H3" i="2"/>
  <c r="L125" i="1"/>
  <c r="M125" i="1" s="1"/>
  <c r="M7" i="2" l="1"/>
  <c r="M14" i="2"/>
  <c r="M4" i="2"/>
  <c r="M9" i="2"/>
  <c r="M12" i="2"/>
  <c r="M16" i="2"/>
  <c r="L19" i="2"/>
  <c r="I3" i="2"/>
  <c r="L3" i="2"/>
  <c r="H4" i="2"/>
  <c r="K4" i="2"/>
  <c r="I5" i="2"/>
  <c r="M5" i="2" s="1"/>
  <c r="H6" i="2"/>
  <c r="K6" i="2"/>
  <c r="H7" i="2"/>
  <c r="K7" i="2"/>
  <c r="I8" i="2"/>
  <c r="M8" i="2" s="1"/>
  <c r="H9" i="2"/>
  <c r="K9" i="2"/>
  <c r="H12" i="2"/>
  <c r="K12" i="2"/>
  <c r="I13" i="2"/>
  <c r="M13" i="2" s="1"/>
  <c r="H14" i="2"/>
  <c r="K14" i="2"/>
  <c r="I15" i="2"/>
  <c r="M15" i="2" s="1"/>
  <c r="H16" i="2"/>
  <c r="K16" i="2"/>
  <c r="I17" i="2"/>
  <c r="M17" i="2" s="1"/>
  <c r="L188" i="1"/>
  <c r="M188" i="1" s="1"/>
  <c r="L187" i="1"/>
  <c r="M187" i="1" s="1"/>
  <c r="L186" i="1"/>
  <c r="M186" i="1" s="1"/>
  <c r="L185" i="1"/>
  <c r="M185" i="1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M141" i="1"/>
  <c r="L127" i="1"/>
  <c r="M127" i="1" s="1"/>
  <c r="L126" i="1"/>
  <c r="M126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L100" i="1"/>
  <c r="L99" i="1"/>
  <c r="L98" i="1"/>
  <c r="L97" i="1"/>
  <c r="L96" i="1"/>
  <c r="M96" i="1" s="1"/>
  <c r="L95" i="1"/>
  <c r="M95" i="1" s="1"/>
  <c r="L94" i="1"/>
  <c r="M94" i="1" s="1"/>
  <c r="L92" i="1"/>
  <c r="M92" i="1" s="1"/>
  <c r="L91" i="1"/>
  <c r="M91" i="1" s="1"/>
  <c r="L90" i="1"/>
  <c r="M90" i="1" s="1"/>
  <c r="L89" i="1"/>
  <c r="M89" i="1" s="1"/>
  <c r="L88" i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M72" i="1"/>
  <c r="L71" i="1"/>
  <c r="M71" i="1" s="1"/>
  <c r="L70" i="1"/>
  <c r="M70" i="1" s="1"/>
  <c r="L69" i="1"/>
  <c r="M69" i="1" s="1"/>
  <c r="L68" i="1"/>
  <c r="M68" i="1" s="1"/>
  <c r="M67" i="1"/>
  <c r="L66" i="1"/>
  <c r="M66" i="1" s="1"/>
  <c r="L65" i="1"/>
  <c r="M65" i="1" s="1"/>
  <c r="L64" i="1"/>
  <c r="M64" i="1" s="1"/>
  <c r="L63" i="1"/>
  <c r="M63" i="1" s="1"/>
  <c r="M62" i="1"/>
  <c r="L61" i="1"/>
  <c r="M61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L38" i="1"/>
  <c r="M38" i="1" s="1"/>
  <c r="L37" i="1"/>
  <c r="M37" i="1" s="1"/>
  <c r="L36" i="1"/>
  <c r="L35" i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7" i="1"/>
  <c r="M27" i="1" s="1"/>
  <c r="L26" i="1"/>
  <c r="M26" i="1" s="1"/>
  <c r="L25" i="1"/>
  <c r="M25" i="1" s="1"/>
  <c r="L24" i="1"/>
  <c r="M24" i="1" s="1"/>
  <c r="L23" i="1"/>
  <c r="M23" i="1" l="1"/>
  <c r="K11" i="2"/>
  <c r="H11" i="2"/>
  <c r="M3" i="2"/>
  <c r="L11" i="2"/>
  <c r="K19" i="2"/>
  <c r="H19" i="2"/>
  <c r="I11" i="2"/>
  <c r="I19" i="2"/>
  <c r="M19" i="2" s="1"/>
  <c r="K20" i="2" l="1"/>
  <c r="L20" i="2"/>
  <c r="M11" i="2"/>
  <c r="K28" i="1"/>
  <c r="L28" i="1" l="1"/>
  <c r="L57" i="1" s="1"/>
  <c r="M57" i="1" s="1"/>
  <c r="M28" i="1" l="1"/>
  <c r="K17" i="1" l="1"/>
  <c r="H13" i="1"/>
  <c r="K9" i="1"/>
  <c r="I17" i="1"/>
  <c r="K13" i="1"/>
  <c r="K8" i="1"/>
  <c r="K5" i="1"/>
  <c r="H14" i="1"/>
  <c r="K16" i="1"/>
  <c r="K15" i="1"/>
  <c r="I15" i="1"/>
  <c r="I14" i="1"/>
  <c r="I7" i="1"/>
  <c r="K6" i="1"/>
  <c r="I16" i="1"/>
  <c r="K14" i="1"/>
  <c r="I8" i="1"/>
  <c r="H9" i="1"/>
  <c r="H16" i="1"/>
  <c r="H4" i="1"/>
  <c r="H189" i="1"/>
  <c r="K4" i="1"/>
  <c r="I5" i="1"/>
  <c r="I4" i="1"/>
  <c r="H8" i="1"/>
  <c r="H17" i="1"/>
  <c r="H7" i="1"/>
  <c r="H5" i="1"/>
  <c r="H15" i="1"/>
  <c r="L6" i="1"/>
  <c r="I6" i="1"/>
  <c r="H6" i="1"/>
  <c r="K7" i="1"/>
  <c r="I9" i="1"/>
  <c r="I13" i="1"/>
  <c r="L16" i="1"/>
  <c r="L8" i="1"/>
  <c r="K12" i="1"/>
  <c r="L5" i="1"/>
  <c r="L7" i="1"/>
  <c r="I12" i="1"/>
  <c r="I189" i="1"/>
  <c r="I3" i="1"/>
  <c r="H12" i="1"/>
  <c r="L3" i="1"/>
  <c r="L189" i="1"/>
  <c r="L14" i="1"/>
  <c r="L17" i="1"/>
  <c r="L9" i="1"/>
  <c r="L13" i="1"/>
  <c r="L15" i="1"/>
  <c r="M15" i="1" s="1"/>
  <c r="L4" i="1"/>
  <c r="H3" i="1"/>
  <c r="K3" i="1"/>
  <c r="L12" i="1"/>
  <c r="M4" i="1" l="1"/>
  <c r="M12" i="1"/>
  <c r="M189" i="1"/>
  <c r="M5" i="1"/>
  <c r="M17" i="1"/>
  <c r="M3" i="1"/>
  <c r="M8" i="1"/>
  <c r="K11" i="1"/>
  <c r="M13" i="1"/>
  <c r="H19" i="1"/>
  <c r="M7" i="1"/>
  <c r="K19" i="1"/>
  <c r="M16" i="1"/>
  <c r="L19" i="1"/>
  <c r="H11" i="1"/>
  <c r="M9" i="1"/>
  <c r="M14" i="1"/>
  <c r="I11" i="1"/>
  <c r="I19" i="1"/>
  <c r="L11" i="1"/>
  <c r="K20" i="1" l="1"/>
  <c r="M19" i="1"/>
  <c r="L20" i="1"/>
  <c r="M11" i="1"/>
</calcChain>
</file>

<file path=xl/sharedStrings.xml><?xml version="1.0" encoding="utf-8"?>
<sst xmlns="http://schemas.openxmlformats.org/spreadsheetml/2006/main" count="770" uniqueCount="352">
  <si>
    <t>txtNow</t>
  </si>
  <si>
    <t>TitleOrgName</t>
  </si>
  <si>
    <t>Field4</t>
  </si>
  <si>
    <t>TitleSecondLine</t>
  </si>
  <si>
    <t>TitleThirdLine</t>
  </si>
  <si>
    <t>Account</t>
  </si>
  <si>
    <t>Description</t>
  </si>
  <si>
    <t>ProActual</t>
  </si>
  <si>
    <t>01-000-8111</t>
  </si>
  <si>
    <t>Current Secured (SA1, SS1, SA2, SS2, &amp; SS3)</t>
  </si>
  <si>
    <t>01-000-8121</t>
  </si>
  <si>
    <t>Current Unsecured (UC1, UC2, &amp; UC3)</t>
  </si>
  <si>
    <t>01-000-8131</t>
  </si>
  <si>
    <t>Prior Secured (SS4)</t>
  </si>
  <si>
    <t>01-000-8141</t>
  </si>
  <si>
    <t>Prior Unsecured (PYU)</t>
  </si>
  <si>
    <t>01-000-8151</t>
  </si>
  <si>
    <t>Supplemental Property Taxes-Current (S07 - S06)</t>
  </si>
  <si>
    <t>01-000-8161</t>
  </si>
  <si>
    <t>Supplemental Property Taxes-Prior (Y07 - Y06)</t>
  </si>
  <si>
    <t>01-000-8211</t>
  </si>
  <si>
    <t>Building Permits</t>
  </si>
  <si>
    <t>01-000-8221</t>
  </si>
  <si>
    <t>Event Permits</t>
  </si>
  <si>
    <t>01-000-8311</t>
  </si>
  <si>
    <t>Penalties on Delinquent Taxes Secured (SPA &amp; SPB)</t>
  </si>
  <si>
    <t>01-000-8312</t>
  </si>
  <si>
    <t>Penalties on Delinquent Taxes Suppl. (Z07 - Z06)</t>
  </si>
  <si>
    <t>01-000-8411</t>
  </si>
  <si>
    <t>Interest</t>
  </si>
  <si>
    <t>01-000-8521</t>
  </si>
  <si>
    <t>Other State - In-Lieu Taxes (Unitary) (CS 1 - 3)</t>
  </si>
  <si>
    <t>01-000-8531</t>
  </si>
  <si>
    <t>Homeowners' Property Tax Relief (SH 1 - 3 &amp; HO6)</t>
  </si>
  <si>
    <t>01-000-8541</t>
  </si>
  <si>
    <t>General Special Supplemental Subvention (GEMT)</t>
  </si>
  <si>
    <t>01-000-8549</t>
  </si>
  <si>
    <t>State-Other</t>
  </si>
  <si>
    <t>01-000-8566</t>
  </si>
  <si>
    <t>Rural Fire Assistance (RFA), Federal</t>
  </si>
  <si>
    <t>01-000-8567</t>
  </si>
  <si>
    <t>Volunteer Fire Assistance (VFA), Federal</t>
  </si>
  <si>
    <t>01-000-8569</t>
  </si>
  <si>
    <t>Federal-Other</t>
  </si>
  <si>
    <t>01-000-8581</t>
  </si>
  <si>
    <t>Other Governmental Agencies</t>
  </si>
  <si>
    <t>01-000-8611</t>
  </si>
  <si>
    <t>Assessment/Parcel Fee - Curr(SA1,SS1,SA2,SS2,&amp;SS3)</t>
  </si>
  <si>
    <t>01-000-8621</t>
  </si>
  <si>
    <t>Ambulance Service</t>
  </si>
  <si>
    <t>01-000-8629</t>
  </si>
  <si>
    <t>Ambulance Service Write-off</t>
  </si>
  <si>
    <t>01-000-8631</t>
  </si>
  <si>
    <t>Escrow Fire Inspections</t>
  </si>
  <si>
    <t>01-000-8651</t>
  </si>
  <si>
    <t>Mutual Aid</t>
  </si>
  <si>
    <t>01-000-8661</t>
  </si>
  <si>
    <t>Record Requests</t>
  </si>
  <si>
    <t>01-000-8721</t>
  </si>
  <si>
    <t>Donations</t>
  </si>
  <si>
    <t>01-000-8781</t>
  </si>
  <si>
    <t>Other Revenue</t>
  </si>
  <si>
    <t>01-000-8911</t>
  </si>
  <si>
    <t>Interfund Operating Transfer In</t>
  </si>
  <si>
    <t>01-000-8921</t>
  </si>
  <si>
    <t>Interfund Equity Transfer In</t>
  </si>
  <si>
    <t>01-000-8951</t>
  </si>
  <si>
    <t>Proceeds from Financing</t>
  </si>
  <si>
    <t>01-000-8991</t>
  </si>
  <si>
    <t>Special Items</t>
  </si>
  <si>
    <t>01-000-7911</t>
  </si>
  <si>
    <t>Interfund Operating Transfer Out</t>
  </si>
  <si>
    <t>01-000-7921</t>
  </si>
  <si>
    <t>Interfund Equity Trasfer Out</t>
  </si>
  <si>
    <t>01-000-7931</t>
  </si>
  <si>
    <t>Other Financing Uses</t>
  </si>
  <si>
    <t>01-101-1001</t>
  </si>
  <si>
    <t>FSLA</t>
  </si>
  <si>
    <t>01-101-1011</t>
  </si>
  <si>
    <t>Firefighters Regular Pay</t>
  </si>
  <si>
    <t>01-101-1012</t>
  </si>
  <si>
    <t>Firefighters Overtime Pay (Regular)</t>
  </si>
  <si>
    <t>01-101-1013</t>
  </si>
  <si>
    <t>Firefighters Overtime Pay (Mutual Aid)</t>
  </si>
  <si>
    <t>01-101-1014</t>
  </si>
  <si>
    <t>Firefighters Holiday Pay</t>
  </si>
  <si>
    <t>01-101-1015</t>
  </si>
  <si>
    <t>Firefighters Out-of-Rank Pay</t>
  </si>
  <si>
    <t>01-101-1021</t>
  </si>
  <si>
    <t>Engineers Regular Pay</t>
  </si>
  <si>
    <t>01-101-1022</t>
  </si>
  <si>
    <t>Engineers Overtime Pay (Regular)</t>
  </si>
  <si>
    <t>01-101-1023</t>
  </si>
  <si>
    <t>Engineers Overtime Pay (Mutual Aid)</t>
  </si>
  <si>
    <t>01-101-1024</t>
  </si>
  <si>
    <t>Engineers Holiday Pay</t>
  </si>
  <si>
    <t>01-101-1025</t>
  </si>
  <si>
    <t>Engineers Out-of-Rank Pay</t>
  </si>
  <si>
    <t>01-101-1031</t>
  </si>
  <si>
    <t>Captains Regular Pay</t>
  </si>
  <si>
    <t>01-101-1032</t>
  </si>
  <si>
    <t>Captains Overtime Pay (Regular)</t>
  </si>
  <si>
    <t>01-101-1033</t>
  </si>
  <si>
    <t>Captains Overtime Pay (Mutual Aid)</t>
  </si>
  <si>
    <t>01-101-1034</t>
  </si>
  <si>
    <t>Captains Holiday Pay</t>
  </si>
  <si>
    <t>01-101-1035</t>
  </si>
  <si>
    <t>Captains Out-of-Rank Pay</t>
  </si>
  <si>
    <t>01-101-1041</t>
  </si>
  <si>
    <t>Battalion Chief Regular Pay</t>
  </si>
  <si>
    <t>01-101-1042</t>
  </si>
  <si>
    <t>Battalion Chief Overtime Pay (Regular)</t>
  </si>
  <si>
    <t>01-101-1043</t>
  </si>
  <si>
    <t>Battalion Chief Overtime Pay (Mutual Aid)</t>
  </si>
  <si>
    <t>01-101-1044</t>
  </si>
  <si>
    <t>Battalion Chief Holiday Pay</t>
  </si>
  <si>
    <t>01-101-1045</t>
  </si>
  <si>
    <t>Battalion Chief Out-of-Rank Pay</t>
  </si>
  <si>
    <t>01-101-1091</t>
  </si>
  <si>
    <t>Chief</t>
  </si>
  <si>
    <t>01-101-1101</t>
  </si>
  <si>
    <t>Reserve</t>
  </si>
  <si>
    <t>01-101-1102</t>
  </si>
  <si>
    <t>Reserve (Mutual Aid)</t>
  </si>
  <si>
    <t>01-101-1103</t>
  </si>
  <si>
    <t>Reserve (Limited Term)</t>
  </si>
  <si>
    <t>01-101-1111</t>
  </si>
  <si>
    <t>Ambulance Attendants</t>
  </si>
  <si>
    <t>01-101-1201</t>
  </si>
  <si>
    <t>Admin Assistant Regular Pay</t>
  </si>
  <si>
    <t>01-101-1202</t>
  </si>
  <si>
    <t>Admin Assistant Overtime Pay</t>
  </si>
  <si>
    <t>01-101-1203</t>
  </si>
  <si>
    <t>Admin Assistant Holiday Pay</t>
  </si>
  <si>
    <t>01-101-1501</t>
  </si>
  <si>
    <t>Recertification Bonus</t>
  </si>
  <si>
    <t>01-101-1511</t>
  </si>
  <si>
    <t>Other(Vacation Payout)</t>
  </si>
  <si>
    <t>01-101-1512</t>
  </si>
  <si>
    <t>Other (Salaries)</t>
  </si>
  <si>
    <t>01-101-2001</t>
  </si>
  <si>
    <t>Social Security (6.2%)</t>
  </si>
  <si>
    <t>01-101-2002</t>
  </si>
  <si>
    <t>Medicare (1.45%)</t>
  </si>
  <si>
    <t>01-101-2101</t>
  </si>
  <si>
    <t>CalPERS Retirement</t>
  </si>
  <si>
    <t>01-101-2201</t>
  </si>
  <si>
    <t>Workers Compensation</t>
  </si>
  <si>
    <t>01-101-2301</t>
  </si>
  <si>
    <t>Health &amp; Welfare Benefits</t>
  </si>
  <si>
    <t>01-101-2311</t>
  </si>
  <si>
    <t>Life Insurance</t>
  </si>
  <si>
    <t>01-101-2401</t>
  </si>
  <si>
    <t>State Unemployment Insurance</t>
  </si>
  <si>
    <t>01-101-2402</t>
  </si>
  <si>
    <t>State Disability Insurance</t>
  </si>
  <si>
    <t>01-101-2501</t>
  </si>
  <si>
    <t>Other Postemployment Benefits (OPEB)</t>
  </si>
  <si>
    <t>01-101-3111</t>
  </si>
  <si>
    <t>Uniforms</t>
  </si>
  <si>
    <t>01-101-3411</t>
  </si>
  <si>
    <t>Drugs</t>
  </si>
  <si>
    <t>01-101-3421</t>
  </si>
  <si>
    <t>Oxygen</t>
  </si>
  <si>
    <t>01-101-3491</t>
  </si>
  <si>
    <t>Other Medical Supplies</t>
  </si>
  <si>
    <t>01-101-3511</t>
  </si>
  <si>
    <t>Office Supplies</t>
  </si>
  <si>
    <t>01-101-3611</t>
  </si>
  <si>
    <t>Minor Equipment (&lt; $1,000)</t>
  </si>
  <si>
    <t>01-101-3711</t>
  </si>
  <si>
    <t>Postage &amp; Freight</t>
  </si>
  <si>
    <t>01-101-3811</t>
  </si>
  <si>
    <t>Station Supplies</t>
  </si>
  <si>
    <t>01-101-3911</t>
  </si>
  <si>
    <t>Vehicle Fuel</t>
  </si>
  <si>
    <t>01-101-4111</t>
  </si>
  <si>
    <t>Telephone</t>
  </si>
  <si>
    <t>01-101-4121</t>
  </si>
  <si>
    <t>Internet</t>
  </si>
  <si>
    <t>01-101-4201</t>
  </si>
  <si>
    <t>Insurance (Property and Liability)</t>
  </si>
  <si>
    <t>01-101-4301</t>
  </si>
  <si>
    <t>Equipment Repair &amp; Maintenance</t>
  </si>
  <si>
    <t>01-101-4303</t>
  </si>
  <si>
    <t>Vehicle Repair &amp; Maintenance</t>
  </si>
  <si>
    <t>01-101-4304</t>
  </si>
  <si>
    <t>Station Repairs &amp; Maintenance</t>
  </si>
  <si>
    <t>01-101-4411</t>
  </si>
  <si>
    <t>Dues, Memberships, and Subscriptions</t>
  </si>
  <si>
    <t>01-101-4421</t>
  </si>
  <si>
    <t>Publications and Legal Notices</t>
  </si>
  <si>
    <t>01-101-4511</t>
  </si>
  <si>
    <t>Accounting Service</t>
  </si>
  <si>
    <t>01-101-4512</t>
  </si>
  <si>
    <t>Audit Service</t>
  </si>
  <si>
    <t>01-101-4522</t>
  </si>
  <si>
    <t>General Legal Service</t>
  </si>
  <si>
    <t>01-101-4523</t>
  </si>
  <si>
    <t>Reyes Case</t>
  </si>
  <si>
    <t>01-101-4531</t>
  </si>
  <si>
    <t>Payroll Processing</t>
  </si>
  <si>
    <t>01-101-4541</t>
  </si>
  <si>
    <t>Ambulance Collection Service</t>
  </si>
  <si>
    <t>01-101-4551</t>
  </si>
  <si>
    <t>Physician Services</t>
  </si>
  <si>
    <t>01-101-4611</t>
  </si>
  <si>
    <t>Copier Lease</t>
  </si>
  <si>
    <t>01-101-4612</t>
  </si>
  <si>
    <t>Rents &amp; Leases-Structures, Improvements &amp; Grounds</t>
  </si>
  <si>
    <t>01-101-4631</t>
  </si>
  <si>
    <t>Radio Antenna Rental</t>
  </si>
  <si>
    <t>01-101-4691</t>
  </si>
  <si>
    <t>Other Rentals</t>
  </si>
  <si>
    <t>01-101-4701</t>
  </si>
  <si>
    <t>Assessment services</t>
  </si>
  <si>
    <t>01-101-4702</t>
  </si>
  <si>
    <t>Riverside County Tax Admin Fee</t>
  </si>
  <si>
    <t>01-101-4711</t>
  </si>
  <si>
    <t>Board of Commissioners Expenditures</t>
  </si>
  <si>
    <t>01-101-4712</t>
  </si>
  <si>
    <t>Election Expense - Biannual</t>
  </si>
  <si>
    <t>01-101-4721</t>
  </si>
  <si>
    <t>EMS Coordinator</t>
  </si>
  <si>
    <t>01-101-4722</t>
  </si>
  <si>
    <t>EMS Education</t>
  </si>
  <si>
    <t>01-101-4723</t>
  </si>
  <si>
    <t>EMS Licenses</t>
  </si>
  <si>
    <t>01-101-4724</t>
  </si>
  <si>
    <t>EMS Medical Director</t>
  </si>
  <si>
    <t>01-101-4731</t>
  </si>
  <si>
    <t>Fingerprinting, Other Hiring Expenditure</t>
  </si>
  <si>
    <t>01-101-4741</t>
  </si>
  <si>
    <t>Fire Training</t>
  </si>
  <si>
    <t>01-101-4751</t>
  </si>
  <si>
    <t>IFPD Auxiliary Expenditure</t>
  </si>
  <si>
    <t>01-101-4761</t>
  </si>
  <si>
    <t>Dispatch Services</t>
  </si>
  <si>
    <t>01-101-4762</t>
  </si>
  <si>
    <t>Water Services</t>
  </si>
  <si>
    <t>01-101-4771</t>
  </si>
  <si>
    <t>School &amp; Seminar</t>
  </si>
  <si>
    <t>01-101-4772</t>
  </si>
  <si>
    <t>Miscellaneous District Expenditure</t>
  </si>
  <si>
    <t>01-101-4781</t>
  </si>
  <si>
    <t>Personnel Health Services</t>
  </si>
  <si>
    <t>01-101-4782</t>
  </si>
  <si>
    <t>Administrative Fee</t>
  </si>
  <si>
    <t>01-101-4791</t>
  </si>
  <si>
    <t>Bank Fee</t>
  </si>
  <si>
    <t>01-101-4801</t>
  </si>
  <si>
    <t>Transportation &amp; Travel</t>
  </si>
  <si>
    <t>01-101-4911</t>
  </si>
  <si>
    <t>Electricity</t>
  </si>
  <si>
    <t>01-101-4921</t>
  </si>
  <si>
    <t>Water</t>
  </si>
  <si>
    <t>01-101-4931</t>
  </si>
  <si>
    <t>Propane</t>
  </si>
  <si>
    <t>01-101-4941</t>
  </si>
  <si>
    <t>Trash Service</t>
  </si>
  <si>
    <t>01-101-4952</t>
  </si>
  <si>
    <t>Cable TV</t>
  </si>
  <si>
    <t>01-101-5101</t>
  </si>
  <si>
    <t>Land</t>
  </si>
  <si>
    <t>01-101-5201</t>
  </si>
  <si>
    <t>Structures and Improvements</t>
  </si>
  <si>
    <t>01-101-5301</t>
  </si>
  <si>
    <t>Vehicles</t>
  </si>
  <si>
    <t>01-101-5321</t>
  </si>
  <si>
    <t>Other Equipment (&gt; $5,000)</t>
  </si>
  <si>
    <t>01-101-6101</t>
  </si>
  <si>
    <t>Principal</t>
  </si>
  <si>
    <t>01-101-6201</t>
  </si>
  <si>
    <t>Other Debt Service</t>
  </si>
  <si>
    <t>01-101-6301</t>
  </si>
  <si>
    <t>Interest Expenditure</t>
  </si>
  <si>
    <t>21-000-8721</t>
  </si>
  <si>
    <t>21-000-3511</t>
  </si>
  <si>
    <t>21-000-4421</t>
  </si>
  <si>
    <t>22-000-8721</t>
  </si>
  <si>
    <t>22-000-8911</t>
  </si>
  <si>
    <t>22-000-8921</t>
  </si>
  <si>
    <t>22-000-4304</t>
  </si>
  <si>
    <t>22-000-4772</t>
  </si>
  <si>
    <t>22-000-5201</t>
  </si>
  <si>
    <t>22-000-7911</t>
  </si>
  <si>
    <t>22-000-7921</t>
  </si>
  <si>
    <t>22-000-7931</t>
  </si>
  <si>
    <t>99-000-8111</t>
  </si>
  <si>
    <t>99-000-1512</t>
  </si>
  <si>
    <t>99-101-1512</t>
  </si>
  <si>
    <t>99-101-2101</t>
  </si>
  <si>
    <t>99-101-2501</t>
  </si>
  <si>
    <t>99-101-4981</t>
  </si>
  <si>
    <t>Depreciation</t>
  </si>
  <si>
    <t>99-101-5321</t>
  </si>
  <si>
    <t>99-101-6101</t>
  </si>
  <si>
    <t>99-101-6301</t>
  </si>
  <si>
    <t>ML 4/20/2017</t>
  </si>
  <si>
    <t>CalPERS Retirement (Classic District)</t>
  </si>
  <si>
    <t>CalPERS Retirement (PEPRA District)</t>
  </si>
  <si>
    <t>CalPERS Retirement (Classic Pick-up)</t>
  </si>
  <si>
    <t>CalPERS Retirement (PEPRA Pick-up)</t>
  </si>
  <si>
    <t>CalPERS Retirement (UL)</t>
  </si>
  <si>
    <t>Salaries</t>
  </si>
  <si>
    <t>Services</t>
  </si>
  <si>
    <t>Supplies</t>
  </si>
  <si>
    <t>Benefits</t>
  </si>
  <si>
    <t>Capital Outlay</t>
  </si>
  <si>
    <t>Debt Service</t>
  </si>
  <si>
    <t>01*1???</t>
  </si>
  <si>
    <t>01*2???</t>
  </si>
  <si>
    <t>01*3???</t>
  </si>
  <si>
    <t>01*4???</t>
  </si>
  <si>
    <t>01*5???</t>
  </si>
  <si>
    <t>01*6???</t>
  </si>
  <si>
    <t>01*81??</t>
  </si>
  <si>
    <t>Tax Revenue</t>
  </si>
  <si>
    <t>01*82??</t>
  </si>
  <si>
    <t>Licenses, Permits, and Franchises Revenues</t>
  </si>
  <si>
    <t>01*83??</t>
  </si>
  <si>
    <t>Fines, Forfeitures, and Penalties Revenues</t>
  </si>
  <si>
    <t>01*84??</t>
  </si>
  <si>
    <t>Intergovernmental Revenues Revenues</t>
  </si>
  <si>
    <t>Revenue from use of money</t>
  </si>
  <si>
    <t>01*85??</t>
  </si>
  <si>
    <t>01*86??</t>
  </si>
  <si>
    <t>Charges For Services Revenues</t>
  </si>
  <si>
    <t>01*87??</t>
  </si>
  <si>
    <t>Miscellaneous Revenues Revenues</t>
  </si>
  <si>
    <t>Expenditures</t>
  </si>
  <si>
    <t>Revenues</t>
  </si>
  <si>
    <t>2016-17 Budget</t>
  </si>
  <si>
    <t>2017-18 Draft Budget</t>
  </si>
  <si>
    <t>Percentage Change</t>
  </si>
  <si>
    <t>07/01/2016 - 03/31/2017</t>
  </si>
  <si>
    <t>01-101-2111</t>
  </si>
  <si>
    <t>01-101-2121</t>
  </si>
  <si>
    <t>01-101-2131</t>
  </si>
  <si>
    <t>01-101-2141</t>
  </si>
  <si>
    <t>01-101-2151</t>
  </si>
  <si>
    <t xml:space="preserve">Idyllwild Fire Protection District 2017/18 FY Draft Budget :    SUMMARY  </t>
  </si>
  <si>
    <t>Interfund Equity Transfer Out</t>
  </si>
  <si>
    <t>ML 4/21/2017</t>
  </si>
  <si>
    <t>Total Revenue's</t>
  </si>
  <si>
    <t>Total Expenditures</t>
  </si>
  <si>
    <t>01-101-6410</t>
  </si>
  <si>
    <t xml:space="preserve">Discretionary </t>
  </si>
  <si>
    <r>
      <rPr>
        <b/>
        <sz val="16"/>
        <color indexed="8"/>
        <rFont val="Gill Sans MT"/>
        <family val="2"/>
      </rPr>
      <t xml:space="preserve">Idyllwild Fire Protection District </t>
    </r>
    <r>
      <rPr>
        <b/>
        <sz val="12"/>
        <color indexed="8"/>
        <rFont val="Gill Sans MT"/>
        <family val="2"/>
      </rPr>
      <t xml:space="preserve">2017/18 FY Preliminary Budget :      Revenue's </t>
    </r>
  </si>
  <si>
    <t>2017-18 Preliminary Budget</t>
  </si>
  <si>
    <t>Idyllwild Fire Protection District 2017/18 FY Preliminary Budget :       Expenditures</t>
  </si>
  <si>
    <t>ML 5/24/2017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</si>
</sst>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8" x14ac:knownFonts="1">
    <font>
      <sz val="10"/>
      <color indexed="8"/>
      <name val="Arial"/>
    </font>
    <font>
      <sz val="10"/>
      <color indexed="8"/>
      <name val="Gill Sans MT"/>
      <family val="2"/>
    </font>
    <font>
      <b/>
      <sz val="10"/>
      <color indexed="8"/>
      <name val="Gill Sans MT"/>
      <family val="2"/>
    </font>
    <font>
      <i/>
      <sz val="8"/>
      <color theme="1" tint="0.499984740745262"/>
      <name val="Gill Sans MT"/>
      <family val="2"/>
    </font>
    <font>
      <b/>
      <sz val="12"/>
      <color indexed="8"/>
      <name val="Gill Sans MT"/>
      <family val="2"/>
    </font>
    <font>
      <sz val="10"/>
      <color rgb="FFFF0000"/>
      <name val="Gill Sans MT"/>
      <family val="2"/>
    </font>
    <font>
      <b/>
      <u/>
      <sz val="10"/>
      <color indexed="8"/>
      <name val="Gill Sans MT"/>
      <family val="2"/>
    </font>
    <font>
      <b/>
      <sz val="16"/>
      <color indexed="8"/>
      <name val="Gill Sans M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/>
    <xf numFmtId="0" fontId="1" fillId="0" borderId="0" xfId="0" applyFont="1" applyAlignment="1"/>
    <xf numFmtId="43" fontId="1" fillId="0" borderId="0" xfId="0" applyNumberFormat="1" applyFont="1"/>
    <xf numFmtId="43" fontId="1" fillId="0" borderId="0" xfId="0" applyNumberFormat="1" applyFont="1" applyFill="1" applyAlignment="1">
      <alignment horizontal="right" vertical="center"/>
    </xf>
    <xf numFmtId="41" fontId="1" fillId="0" borderId="0" xfId="0" applyNumberFormat="1" applyFont="1"/>
    <xf numFmtId="49" fontId="1" fillId="0" borderId="0" xfId="0" applyNumberFormat="1" applyFont="1" applyAlignment="1"/>
    <xf numFmtId="0" fontId="1" fillId="0" borderId="2" xfId="0" applyFont="1" applyBorder="1" applyAlignment="1"/>
    <xf numFmtId="43" fontId="1" fillId="0" borderId="2" xfId="0" applyNumberFormat="1" applyFont="1" applyBorder="1"/>
    <xf numFmtId="41" fontId="1" fillId="0" borderId="2" xfId="0" applyNumberFormat="1" applyFont="1" applyBorder="1"/>
    <xf numFmtId="43" fontId="1" fillId="0" borderId="1" xfId="0" applyNumberFormat="1" applyFont="1" applyBorder="1"/>
    <xf numFmtId="41" fontId="1" fillId="0" borderId="1" xfId="0" applyNumberFormat="1" applyFont="1" applyBorder="1"/>
    <xf numFmtId="49" fontId="1" fillId="0" borderId="2" xfId="0" applyNumberFormat="1" applyFont="1" applyBorder="1" applyAlignment="1"/>
    <xf numFmtId="49" fontId="1" fillId="0" borderId="1" xfId="0" applyNumberFormat="1" applyFont="1" applyBorder="1" applyAlignment="1"/>
    <xf numFmtId="49" fontId="1" fillId="0" borderId="0" xfId="0" applyNumberFormat="1" applyFont="1" applyBorder="1" applyAlignment="1"/>
    <xf numFmtId="0" fontId="1" fillId="0" borderId="0" xfId="0" applyFont="1" applyBorder="1" applyAlignment="1"/>
    <xf numFmtId="43" fontId="1" fillId="0" borderId="0" xfId="0" applyNumberFormat="1" applyFont="1" applyBorder="1"/>
    <xf numFmtId="41" fontId="1" fillId="0" borderId="0" xfId="0" applyNumberFormat="1" applyFont="1" applyBorder="1"/>
    <xf numFmtId="41" fontId="1" fillId="0" borderId="0" xfId="0" applyNumberFormat="1" applyFont="1" applyFill="1"/>
    <xf numFmtId="9" fontId="1" fillId="0" borderId="0" xfId="0" applyNumberFormat="1" applyFont="1"/>
    <xf numFmtId="0" fontId="2" fillId="0" borderId="1" xfId="0" applyFont="1" applyBorder="1" applyAlignment="1"/>
    <xf numFmtId="41" fontId="2" fillId="0" borderId="1" xfId="0" applyNumberFormat="1" applyFont="1" applyBorder="1"/>
    <xf numFmtId="43" fontId="2" fillId="0" borderId="1" xfId="0" applyNumberFormat="1" applyFont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43" fontId="2" fillId="0" borderId="1" xfId="0" applyNumberFormat="1" applyFont="1" applyFill="1" applyBorder="1" applyAlignment="1">
      <alignment horizontal="center" wrapText="1"/>
    </xf>
    <xf numFmtId="41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1" fontId="2" fillId="0" borderId="0" xfId="0" applyNumberFormat="1" applyFont="1" applyBorder="1"/>
    <xf numFmtId="9" fontId="1" fillId="0" borderId="2" xfId="0" applyNumberFormat="1" applyFont="1" applyBorder="1"/>
    <xf numFmtId="9" fontId="1" fillId="0" borderId="1" xfId="0" applyNumberFormat="1" applyFont="1" applyBorder="1"/>
    <xf numFmtId="0" fontId="1" fillId="0" borderId="1" xfId="0" applyFont="1" applyFill="1" applyBorder="1" applyAlignment="1">
      <alignment horizontal="left" vertical="center"/>
    </xf>
    <xf numFmtId="43" fontId="1" fillId="0" borderId="1" xfId="0" applyNumberFormat="1" applyFont="1" applyFill="1" applyBorder="1" applyAlignment="1">
      <alignment horizontal="right" vertical="center"/>
    </xf>
    <xf numFmtId="9" fontId="1" fillId="0" borderId="0" xfId="0" applyNumberFormat="1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9" fontId="2" fillId="0" borderId="1" xfId="0" applyNumberFormat="1" applyFont="1" applyBorder="1"/>
    <xf numFmtId="43" fontId="2" fillId="0" borderId="0" xfId="0" applyNumberFormat="1" applyFont="1" applyFill="1" applyAlignment="1">
      <alignment horizontal="right" vertical="center"/>
    </xf>
    <xf numFmtId="41" fontId="2" fillId="0" borderId="0" xfId="0" applyNumberFormat="1" applyFont="1"/>
    <xf numFmtId="9" fontId="2" fillId="0" borderId="0" xfId="0" applyNumberFormat="1" applyFont="1" applyBorder="1"/>
    <xf numFmtId="41" fontId="5" fillId="0" borderId="0" xfId="0" applyNumberFormat="1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1" fontId="1" fillId="0" borderId="0" xfId="0" applyNumberFormat="1" applyFont="1" applyAlignment="1">
      <alignment horizontal="center"/>
    </xf>
    <xf numFmtId="43" fontId="1" fillId="0" borderId="2" xfId="0" applyNumberFormat="1" applyFont="1" applyBorder="1" applyAlignment="1">
      <alignment horizontal="center"/>
    </xf>
    <xf numFmtId="41" fontId="2" fillId="0" borderId="1" xfId="0" applyNumberFormat="1" applyFont="1" applyBorder="1" applyAlignment="1">
      <alignment horizontal="center"/>
    </xf>
    <xf numFmtId="41" fontId="1" fillId="0" borderId="1" xfId="0" applyNumberFormat="1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0" xfId="0" applyNumberFormat="1" applyFont="1" applyFill="1" applyAlignment="1">
      <alignment horizontal="center" vertical="center"/>
    </xf>
    <xf numFmtId="43" fontId="1" fillId="0" borderId="1" xfId="0" applyNumberFormat="1" applyFont="1" applyFill="1" applyBorder="1" applyAlignment="1">
      <alignment horizontal="center" vertical="center"/>
    </xf>
    <xf numFmtId="43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/>
    <xf numFmtId="43" fontId="2" fillId="0" borderId="0" xfId="0" applyNumberFormat="1" applyFont="1"/>
    <xf numFmtId="43" fontId="2" fillId="0" borderId="0" xfId="0" applyNumberFormat="1" applyFont="1" applyAlignment="1">
      <alignment horizontal="center"/>
    </xf>
    <xf numFmtId="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200025</xdr:colOff>
      <xdr:row>0</xdr:row>
      <xdr:rowOff>28575</xdr:rowOff>
    </xdr:from>
    <xdr:to>
      <xdr:col>12</xdr:col>
      <xdr:colOff>1114425</xdr:colOff>
      <xdr:row>0</xdr:row>
      <xdr:rowOff>704850</xdr:rowOff>
    </xdr:to>
    <xdr:pic>
      <xdr:nvPicPr>
        <xdr:cNvPr id="3" name="Picture 2" descr="IFPD_Patch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28575"/>
          <a:ext cx="914400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200025</xdr:colOff>
      <xdr:row>57</xdr:row>
      <xdr:rowOff>171450</xdr:rowOff>
    </xdr:from>
    <xdr:to>
      <xdr:col>12</xdr:col>
      <xdr:colOff>1114425</xdr:colOff>
      <xdr:row>58</xdr:row>
      <xdr:rowOff>657225</xdr:rowOff>
    </xdr:to>
    <xdr:pic>
      <xdr:nvPicPr>
        <xdr:cNvPr id="4" name="Picture 3" descr="IFPD_Patch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5810250"/>
          <a:ext cx="91440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114301</xdr:colOff>
      <xdr:row>0</xdr:row>
      <xdr:rowOff>85725</xdr:rowOff>
    </xdr:from>
    <xdr:to>
      <xdr:col>12</xdr:col>
      <xdr:colOff>1028701</xdr:colOff>
      <xdr:row>0</xdr:row>
      <xdr:rowOff>762000</xdr:rowOff>
    </xdr:to>
    <xdr:pic>
      <xdr:nvPicPr>
        <xdr:cNvPr id="2" name="Picture 1" descr="IFPD_Patch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6" y="85725"/>
          <a:ext cx="91440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0"/>
  <sheetViews>
    <sheetView tabSelected="1" topLeftCell="F1" zoomScaleNormal="100" workbookViewId="0">
      <pane ySplit="22" topLeftCell="A23" activePane="bottomLeft" state="frozen"/>
      <selection activeCell="F1" sqref="F1"/>
      <selection pane="bottomLeft" activeCell="M60" sqref="M60"/>
    </sheetView>
  </sheetViews>
  <sheetFormatPr defaultRowHeight="15" outlineLevelRow="1" outlineLevelCol="1" x14ac:dyDescent="0.3"/>
  <cols>
    <col min="1" max="5" width="5.7109375" style="2" hidden="1" customWidth="1" outlineLevel="1"/>
    <col min="6" max="6" width="11.5703125" style="3" customWidth="1" collapsed="1"/>
    <col min="7" max="7" width="51.140625" style="3" customWidth="1"/>
    <col min="8" max="8" width="20.7109375" style="4" hidden="1" customWidth="1" outlineLevel="1"/>
    <col min="9" max="9" width="20.7109375" style="46" customWidth="1" collapsed="1"/>
    <col min="10" max="10" width="20.7109375" style="4" hidden="1" customWidth="1" outlineLevel="1"/>
    <col min="11" max="11" width="20.7109375" style="6" hidden="1" customWidth="1" outlineLevel="1" collapsed="1"/>
    <col min="12" max="12" width="24.42578125" style="2" customWidth="1" collapsed="1"/>
    <col min="13" max="13" width="22.7109375" style="2" customWidth="1"/>
    <col min="14" max="15" width="9.140625" style="2"/>
    <col min="16" max="16" width="10" style="2" bestFit="1" customWidth="1"/>
    <col min="17" max="21" width="9.140625" style="2"/>
    <col min="22" max="22" width="12.140625" style="2" customWidth="1"/>
    <col min="23" max="16384" width="9.140625" style="2"/>
  </cols>
  <sheetData>
    <row r="1" spans="6:16" ht="69" customHeight="1" x14ac:dyDescent="0.3">
      <c r="G1" s="36" t="s">
        <v>348</v>
      </c>
      <c r="M1" s="35" t="s">
        <v>351</v>
      </c>
    </row>
    <row r="2" spans="6:16" ht="30" x14ac:dyDescent="0.3">
      <c r="F2" s="24" t="s">
        <v>5</v>
      </c>
      <c r="G2" s="24" t="s">
        <v>6</v>
      </c>
      <c r="H2" s="26" t="s">
        <v>335</v>
      </c>
      <c r="I2" s="26" t="s">
        <v>332</v>
      </c>
      <c r="J2" s="26" t="s">
        <v>7</v>
      </c>
      <c r="K2" s="27" t="s">
        <v>298</v>
      </c>
      <c r="L2" s="25" t="s">
        <v>349</v>
      </c>
      <c r="M2" s="25" t="s">
        <v>334</v>
      </c>
    </row>
    <row r="3" spans="6:16" hidden="1" outlineLevel="1" x14ac:dyDescent="0.3">
      <c r="F3" s="3" t="s">
        <v>316</v>
      </c>
      <c r="G3" s="3" t="s">
        <v>317</v>
      </c>
      <c r="H3" s="6">
        <f t="shared" ref="H3:I9" ca="1" si="0">SUMIF($F$23:$K$188,$F3,H$23:H$188)</f>
        <v>599530.89999999991</v>
      </c>
      <c r="I3" s="47">
        <f t="shared" ca="1" si="0"/>
        <v>1023600</v>
      </c>
      <c r="K3" s="6">
        <f t="shared" ref="K3:K9" ca="1" si="1">SUMIF($F$23:$K$188,F3,$K$23:$K$188)</f>
        <v>1057219</v>
      </c>
      <c r="L3" s="6">
        <f t="shared" ref="L3:L9" ca="1" si="2">SUMIF($F$23:$K$188,$F3,$L$23:$L$188)</f>
        <v>1057200</v>
      </c>
      <c r="M3" s="20">
        <f ca="1">(L3-I3)/I3</f>
        <v>3.2825322391559206E-2</v>
      </c>
    </row>
    <row r="4" spans="6:16" hidden="1" outlineLevel="1" x14ac:dyDescent="0.3">
      <c r="F4" s="3" t="s">
        <v>318</v>
      </c>
      <c r="G4" s="3" t="s">
        <v>319</v>
      </c>
      <c r="H4" s="6">
        <f t="shared" ca="1" si="0"/>
        <v>3034</v>
      </c>
      <c r="I4" s="47">
        <f t="shared" ca="1" si="0"/>
        <v>4500</v>
      </c>
      <c r="K4" s="6">
        <f t="shared" ca="1" si="1"/>
        <v>2752</v>
      </c>
      <c r="L4" s="6">
        <f t="shared" ca="1" si="2"/>
        <v>2800</v>
      </c>
      <c r="M4" s="20">
        <f t="shared" ref="M4:M9" ca="1" si="3">(L4-I4)/I4</f>
        <v>-0.37777777777777777</v>
      </c>
    </row>
    <row r="5" spans="6:16" hidden="1" outlineLevel="1" x14ac:dyDescent="0.3">
      <c r="F5" s="3" t="s">
        <v>320</v>
      </c>
      <c r="G5" s="3" t="s">
        <v>321</v>
      </c>
      <c r="H5" s="6">
        <f t="shared" ca="1" si="0"/>
        <v>435.6</v>
      </c>
      <c r="I5" s="47">
        <f t="shared" ca="1" si="0"/>
        <v>800</v>
      </c>
      <c r="K5" s="6">
        <f t="shared" ca="1" si="1"/>
        <v>368</v>
      </c>
      <c r="L5" s="6">
        <f t="shared" ca="1" si="2"/>
        <v>400</v>
      </c>
      <c r="M5" s="20">
        <f t="shared" ca="1" si="3"/>
        <v>-0.5</v>
      </c>
    </row>
    <row r="6" spans="6:16" hidden="1" outlineLevel="1" x14ac:dyDescent="0.3">
      <c r="F6" s="3" t="s">
        <v>322</v>
      </c>
      <c r="G6" s="3" t="s">
        <v>324</v>
      </c>
      <c r="H6" s="6">
        <f t="shared" ca="1" si="0"/>
        <v>0</v>
      </c>
      <c r="I6" s="47">
        <f t="shared" ca="1" si="0"/>
        <v>0</v>
      </c>
      <c r="K6" s="6">
        <f t="shared" ca="1" si="1"/>
        <v>0</v>
      </c>
      <c r="L6" s="6">
        <f t="shared" ca="1" si="2"/>
        <v>0</v>
      </c>
      <c r="M6" s="20">
        <v>0</v>
      </c>
    </row>
    <row r="7" spans="6:16" hidden="1" outlineLevel="1" x14ac:dyDescent="0.3">
      <c r="F7" s="3" t="s">
        <v>325</v>
      </c>
      <c r="G7" s="3" t="s">
        <v>323</v>
      </c>
      <c r="H7" s="6">
        <f t="shared" ca="1" si="0"/>
        <v>64082.130000000005</v>
      </c>
      <c r="I7" s="47">
        <f t="shared" ca="1" si="0"/>
        <v>50600</v>
      </c>
      <c r="K7" s="6">
        <f t="shared" ca="1" si="1"/>
        <v>79757</v>
      </c>
      <c r="L7" s="6">
        <f t="shared" ca="1" si="2"/>
        <v>79700</v>
      </c>
      <c r="M7" s="20">
        <f t="shared" ca="1" si="3"/>
        <v>0.57509881422924902</v>
      </c>
    </row>
    <row r="8" spans="6:16" hidden="1" outlineLevel="1" x14ac:dyDescent="0.3">
      <c r="F8" s="3" t="s">
        <v>326</v>
      </c>
      <c r="G8" s="3" t="s">
        <v>327</v>
      </c>
      <c r="H8" s="6">
        <f t="shared" ca="1" si="0"/>
        <v>820434.01</v>
      </c>
      <c r="I8" s="47">
        <f t="shared" ca="1" si="0"/>
        <v>956300</v>
      </c>
      <c r="K8" s="6">
        <f t="shared" ca="1" si="1"/>
        <v>970620</v>
      </c>
      <c r="L8" s="6">
        <f t="shared" ca="1" si="2"/>
        <v>970600</v>
      </c>
      <c r="M8" s="20">
        <f t="shared" ca="1" si="3"/>
        <v>1.4953466485412528E-2</v>
      </c>
    </row>
    <row r="9" spans="6:16" hidden="1" outlineLevel="1" x14ac:dyDescent="0.3">
      <c r="F9" s="3" t="s">
        <v>328</v>
      </c>
      <c r="G9" s="3" t="s">
        <v>329</v>
      </c>
      <c r="H9" s="6">
        <f t="shared" ca="1" si="0"/>
        <v>60165.740000000005</v>
      </c>
      <c r="I9" s="47">
        <f t="shared" ca="1" si="0"/>
        <v>1300</v>
      </c>
      <c r="K9" s="6">
        <f t="shared" ca="1" si="1"/>
        <v>15500</v>
      </c>
      <c r="L9" s="6">
        <f t="shared" ca="1" si="2"/>
        <v>15500</v>
      </c>
      <c r="M9" s="20">
        <f t="shared" ca="1" si="3"/>
        <v>10.923076923076923</v>
      </c>
    </row>
    <row r="10" spans="6:16" ht="3.75" hidden="1" customHeight="1" outlineLevel="1" x14ac:dyDescent="0.3">
      <c r="F10" s="8"/>
      <c r="G10" s="8"/>
      <c r="H10" s="9"/>
      <c r="I10" s="48"/>
      <c r="J10" s="9"/>
      <c r="K10" s="10"/>
      <c r="L10" s="10"/>
      <c r="M10" s="30"/>
    </row>
    <row r="11" spans="6:16" hidden="1" outlineLevel="1" x14ac:dyDescent="0.3">
      <c r="F11" s="21"/>
      <c r="G11" s="21" t="s">
        <v>331</v>
      </c>
      <c r="H11" s="22">
        <f ca="1">SUBTOTAL(9,H3:H10)</f>
        <v>1547682.38</v>
      </c>
      <c r="I11" s="49">
        <f ca="1">SUBTOTAL(9,I3:I10)</f>
        <v>2037100</v>
      </c>
      <c r="J11" s="23"/>
      <c r="K11" s="22">
        <f ca="1">SUBTOTAL(9,K3:K10)</f>
        <v>2126216</v>
      </c>
      <c r="L11" s="22">
        <f ca="1">SUBTOTAL(9,L3:L10)</f>
        <v>2126200</v>
      </c>
      <c r="M11" s="31">
        <f ca="1">(L11-I11)/I11</f>
        <v>4.3738648078150311E-2</v>
      </c>
      <c r="P11" s="4"/>
    </row>
    <row r="12" spans="6:16" hidden="1" outlineLevel="1" x14ac:dyDescent="0.3">
      <c r="F12" s="7" t="s">
        <v>310</v>
      </c>
      <c r="G12" s="3" t="s">
        <v>304</v>
      </c>
      <c r="H12" s="6">
        <f t="shared" ref="H12:I17" ca="1" si="4">SUMIF($F$23:$K$188,$F12,H$23:H$188)</f>
        <v>789516.05000000016</v>
      </c>
      <c r="I12" s="47">
        <f t="shared" ca="1" si="4"/>
        <v>1021183</v>
      </c>
      <c r="K12" s="6">
        <f t="shared" ref="K12:K17" ca="1" si="5">SUMIF($F$23:$K$188,F12,$K$23:$K$188)</f>
        <v>1081762</v>
      </c>
      <c r="L12" s="6">
        <f t="shared" ref="L12:L17" ca="1" si="6">SUMIF($F$23:$K$188,$F12,$L$23:$L$188)</f>
        <v>1082000</v>
      </c>
      <c r="M12" s="20">
        <f t="shared" ref="M12:M17" ca="1" si="7">(L12-I12)/I12</f>
        <v>5.9555437174336041E-2</v>
      </c>
    </row>
    <row r="13" spans="6:16" hidden="1" outlineLevel="1" x14ac:dyDescent="0.3">
      <c r="F13" s="7" t="s">
        <v>311</v>
      </c>
      <c r="G13" s="3" t="s">
        <v>307</v>
      </c>
      <c r="H13" s="6">
        <f t="shared" ca="1" si="4"/>
        <v>362632.68999999994</v>
      </c>
      <c r="I13" s="47">
        <f t="shared" ca="1" si="4"/>
        <v>497200</v>
      </c>
      <c r="K13" s="6">
        <f t="shared" ca="1" si="5"/>
        <v>563698</v>
      </c>
      <c r="L13" s="6">
        <f t="shared" ca="1" si="6"/>
        <v>563800</v>
      </c>
      <c r="M13" s="20">
        <f t="shared" ca="1" si="7"/>
        <v>0.13395012067578438</v>
      </c>
    </row>
    <row r="14" spans="6:16" hidden="1" outlineLevel="1" x14ac:dyDescent="0.3">
      <c r="F14" s="7" t="s">
        <v>312</v>
      </c>
      <c r="G14" s="3" t="s">
        <v>306</v>
      </c>
      <c r="H14" s="6">
        <f t="shared" ca="1" si="4"/>
        <v>40673.9</v>
      </c>
      <c r="I14" s="47">
        <f t="shared" ca="1" si="4"/>
        <v>53500</v>
      </c>
      <c r="K14" s="6">
        <f t="shared" ca="1" si="5"/>
        <v>47600</v>
      </c>
      <c r="L14" s="6">
        <f t="shared" ca="1" si="6"/>
        <v>47700</v>
      </c>
      <c r="M14" s="20">
        <f t="shared" ca="1" si="7"/>
        <v>-0.10841121495327102</v>
      </c>
    </row>
    <row r="15" spans="6:16" hidden="1" outlineLevel="1" x14ac:dyDescent="0.3">
      <c r="F15" s="7" t="s">
        <v>313</v>
      </c>
      <c r="G15" s="3" t="s">
        <v>305</v>
      </c>
      <c r="H15" s="6">
        <f t="shared" ca="1" si="4"/>
        <v>291058.75999999995</v>
      </c>
      <c r="I15" s="47">
        <f t="shared" ca="1" si="4"/>
        <v>374400</v>
      </c>
      <c r="K15" s="6">
        <f t="shared" ca="1" si="5"/>
        <v>369575</v>
      </c>
      <c r="L15" s="6">
        <f t="shared" ca="1" si="6"/>
        <v>352000</v>
      </c>
      <c r="M15" s="20">
        <f t="shared" ca="1" si="7"/>
        <v>-5.9829059829059832E-2</v>
      </c>
    </row>
    <row r="16" spans="6:16" hidden="1" outlineLevel="1" x14ac:dyDescent="0.3">
      <c r="F16" s="7" t="s">
        <v>314</v>
      </c>
      <c r="G16" s="3" t="s">
        <v>308</v>
      </c>
      <c r="H16" s="6">
        <f t="shared" ca="1" si="4"/>
        <v>0</v>
      </c>
      <c r="I16" s="47">
        <f t="shared" ca="1" si="4"/>
        <v>15000</v>
      </c>
      <c r="K16" s="6">
        <f t="shared" ca="1" si="5"/>
        <v>20000</v>
      </c>
      <c r="L16" s="6">
        <f t="shared" ca="1" si="6"/>
        <v>20000</v>
      </c>
      <c r="M16" s="20">
        <f t="shared" ca="1" si="7"/>
        <v>0.33333333333333331</v>
      </c>
    </row>
    <row r="17" spans="1:13" hidden="1" outlineLevel="1" x14ac:dyDescent="0.3">
      <c r="F17" s="7" t="s">
        <v>315</v>
      </c>
      <c r="G17" s="3" t="s">
        <v>309</v>
      </c>
      <c r="H17" s="6">
        <f t="shared" ca="1" si="4"/>
        <v>70082.350000000006</v>
      </c>
      <c r="I17" s="47">
        <f t="shared" ca="1" si="4"/>
        <v>69200</v>
      </c>
      <c r="K17" s="6">
        <f t="shared" ca="1" si="5"/>
        <v>23716</v>
      </c>
      <c r="L17" s="6">
        <f t="shared" ca="1" si="6"/>
        <v>41700</v>
      </c>
      <c r="M17" s="20">
        <f t="shared" ca="1" si="7"/>
        <v>-0.39739884393063585</v>
      </c>
    </row>
    <row r="18" spans="1:13" ht="3.75" hidden="1" customHeight="1" outlineLevel="1" x14ac:dyDescent="0.3">
      <c r="F18" s="13"/>
      <c r="G18" s="8"/>
      <c r="H18" s="9"/>
      <c r="I18" s="48"/>
      <c r="J18" s="9"/>
      <c r="K18" s="10"/>
      <c r="L18" s="10"/>
      <c r="M18" s="30"/>
    </row>
    <row r="19" spans="1:13" hidden="1" outlineLevel="1" x14ac:dyDescent="0.3">
      <c r="F19" s="14"/>
      <c r="G19" s="21" t="s">
        <v>330</v>
      </c>
      <c r="H19" s="12">
        <f ca="1">SUBTOTAL(9,H12:H18)</f>
        <v>1553963.7500000002</v>
      </c>
      <c r="I19" s="50">
        <f ca="1">SUBTOTAL(9,I12:I18)</f>
        <v>2030483</v>
      </c>
      <c r="J19" s="11"/>
      <c r="K19" s="12">
        <f ca="1">SUBTOTAL(9,K12:K18)</f>
        <v>2106351</v>
      </c>
      <c r="L19" s="12">
        <f ca="1">SUBTOTAL(9,L12:L18)</f>
        <v>2107200</v>
      </c>
      <c r="M19" s="31">
        <f ca="1">(L19-I19)/I19</f>
        <v>3.7782635954105498E-2</v>
      </c>
    </row>
    <row r="20" spans="1:13" hidden="1" outlineLevel="1" x14ac:dyDescent="0.3">
      <c r="F20" s="15"/>
      <c r="G20" s="16"/>
      <c r="H20" s="17"/>
      <c r="I20" s="51"/>
      <c r="J20" s="17"/>
      <c r="K20" s="29">
        <f ca="1">K11-K19</f>
        <v>19865</v>
      </c>
      <c r="L20" s="29">
        <f ca="1">L11-L19</f>
        <v>19000</v>
      </c>
    </row>
    <row r="21" spans="1:13" hidden="1" outlineLevel="1" x14ac:dyDescent="0.3">
      <c r="F21" s="15"/>
      <c r="G21" s="16"/>
      <c r="H21" s="17"/>
      <c r="I21" s="51"/>
      <c r="J21" s="17"/>
      <c r="K21" s="18"/>
    </row>
    <row r="22" spans="1:13" ht="30" hidden="1" outlineLevel="1" x14ac:dyDescent="0.3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28" t="s">
        <v>5</v>
      </c>
      <c r="G22" s="28" t="s">
        <v>6</v>
      </c>
      <c r="H22" s="26" t="s">
        <v>335</v>
      </c>
      <c r="I22" s="26" t="s">
        <v>332</v>
      </c>
      <c r="J22" s="26" t="s">
        <v>7</v>
      </c>
      <c r="K22" s="27" t="s">
        <v>298</v>
      </c>
      <c r="L22" s="25" t="s">
        <v>333</v>
      </c>
      <c r="M22" s="25" t="s">
        <v>334</v>
      </c>
    </row>
    <row r="23" spans="1:13" collapsed="1" x14ac:dyDescent="0.3">
      <c r="F23" s="1" t="s">
        <v>8</v>
      </c>
      <c r="G23" s="1" t="s">
        <v>9</v>
      </c>
      <c r="H23" s="5">
        <v>525863.98</v>
      </c>
      <c r="I23" s="52">
        <v>934200</v>
      </c>
      <c r="J23" s="5">
        <v>701151.97</v>
      </c>
      <c r="K23" s="6">
        <v>960358</v>
      </c>
      <c r="L23" s="6">
        <f>ROUND(K23,-2)</f>
        <v>960400</v>
      </c>
      <c r="M23" s="20">
        <f t="shared" ref="M23:M90" si="8">(L23-I23)/I23</f>
        <v>2.8045386426889318E-2</v>
      </c>
    </row>
    <row r="24" spans="1:13" x14ac:dyDescent="0.3">
      <c r="F24" s="1" t="s">
        <v>10</v>
      </c>
      <c r="G24" s="1" t="s">
        <v>11</v>
      </c>
      <c r="H24" s="5">
        <v>40980.71</v>
      </c>
      <c r="I24" s="52">
        <v>40200</v>
      </c>
      <c r="J24" s="5">
        <v>54640.95</v>
      </c>
      <c r="K24" s="6">
        <v>41326</v>
      </c>
      <c r="L24" s="6">
        <f t="shared" ref="L24:L91" si="9">ROUND(K24,-2)</f>
        <v>41300</v>
      </c>
      <c r="M24" s="20">
        <f t="shared" si="8"/>
        <v>2.736318407960199E-2</v>
      </c>
    </row>
    <row r="25" spans="1:13" x14ac:dyDescent="0.3">
      <c r="F25" s="1" t="s">
        <v>12</v>
      </c>
      <c r="G25" s="1" t="s">
        <v>13</v>
      </c>
      <c r="H25" s="5">
        <v>20491.3</v>
      </c>
      <c r="I25" s="52">
        <v>28700</v>
      </c>
      <c r="J25" s="5">
        <v>27321.73</v>
      </c>
      <c r="K25" s="6">
        <v>29504</v>
      </c>
      <c r="L25" s="6">
        <f t="shared" si="9"/>
        <v>29500</v>
      </c>
      <c r="M25" s="20">
        <f t="shared" si="8"/>
        <v>2.7874564459930314E-2</v>
      </c>
    </row>
    <row r="26" spans="1:13" x14ac:dyDescent="0.3">
      <c r="F26" s="1" t="s">
        <v>14</v>
      </c>
      <c r="G26" s="1" t="s">
        <v>15</v>
      </c>
      <c r="H26" s="5">
        <v>0</v>
      </c>
      <c r="I26" s="52">
        <v>14400</v>
      </c>
      <c r="J26" s="5">
        <v>0</v>
      </c>
      <c r="K26" s="6">
        <v>14803</v>
      </c>
      <c r="L26" s="6">
        <f t="shared" si="9"/>
        <v>14800</v>
      </c>
      <c r="M26" s="20">
        <f t="shared" si="8"/>
        <v>2.7777777777777776E-2</v>
      </c>
    </row>
    <row r="27" spans="1:13" x14ac:dyDescent="0.3">
      <c r="F27" s="1" t="s">
        <v>16</v>
      </c>
      <c r="G27" s="1" t="s">
        <v>17</v>
      </c>
      <c r="H27" s="5">
        <v>7512.95</v>
      </c>
      <c r="I27" s="52">
        <v>5900</v>
      </c>
      <c r="J27" s="5">
        <v>10017.27</v>
      </c>
      <c r="K27" s="6">
        <v>6018</v>
      </c>
      <c r="L27" s="6">
        <f t="shared" si="9"/>
        <v>6000</v>
      </c>
      <c r="M27" s="20">
        <f t="shared" si="8"/>
        <v>1.6949152542372881E-2</v>
      </c>
    </row>
    <row r="28" spans="1:13" x14ac:dyDescent="0.3">
      <c r="F28" s="1" t="s">
        <v>18</v>
      </c>
      <c r="G28" s="1" t="s">
        <v>19</v>
      </c>
      <c r="H28" s="5">
        <v>4681.96</v>
      </c>
      <c r="I28" s="52">
        <v>200</v>
      </c>
      <c r="J28" s="5">
        <v>6242.61</v>
      </c>
      <c r="K28" s="19">
        <f>4260+230+280+440</f>
        <v>5210</v>
      </c>
      <c r="L28" s="6">
        <f t="shared" si="9"/>
        <v>5200</v>
      </c>
      <c r="M28" s="20">
        <f t="shared" si="8"/>
        <v>25</v>
      </c>
    </row>
    <row r="29" spans="1:13" x14ac:dyDescent="0.3">
      <c r="F29" s="1" t="s">
        <v>20</v>
      </c>
      <c r="G29" s="1" t="s">
        <v>21</v>
      </c>
      <c r="H29" s="5">
        <v>2718</v>
      </c>
      <c r="I29" s="52">
        <v>4200</v>
      </c>
      <c r="J29" s="5">
        <v>3624</v>
      </c>
      <c r="K29" s="6">
        <v>2488</v>
      </c>
      <c r="L29" s="6">
        <f t="shared" si="9"/>
        <v>2500</v>
      </c>
      <c r="M29" s="20">
        <f t="shared" si="8"/>
        <v>-0.40476190476190477</v>
      </c>
    </row>
    <row r="30" spans="1:13" x14ac:dyDescent="0.3">
      <c r="F30" s="1" t="s">
        <v>22</v>
      </c>
      <c r="G30" s="1" t="s">
        <v>23</v>
      </c>
      <c r="H30" s="5">
        <v>316</v>
      </c>
      <c r="I30" s="52">
        <v>300</v>
      </c>
      <c r="J30" s="5">
        <v>421.33</v>
      </c>
      <c r="K30" s="6">
        <v>264</v>
      </c>
      <c r="L30" s="6">
        <f t="shared" si="9"/>
        <v>300</v>
      </c>
      <c r="M30" s="20">
        <f t="shared" si="8"/>
        <v>0</v>
      </c>
    </row>
    <row r="31" spans="1:13" hidden="1" outlineLevel="1" x14ac:dyDescent="0.3">
      <c r="F31" s="1" t="s">
        <v>24</v>
      </c>
      <c r="G31" s="1" t="s">
        <v>25</v>
      </c>
      <c r="H31" s="5">
        <v>0</v>
      </c>
      <c r="I31" s="52">
        <v>0</v>
      </c>
      <c r="J31" s="5">
        <v>0</v>
      </c>
      <c r="L31" s="6">
        <f t="shared" si="9"/>
        <v>0</v>
      </c>
      <c r="M31" s="20" t="e">
        <f t="shared" si="8"/>
        <v>#DIV/0!</v>
      </c>
    </row>
    <row r="32" spans="1:13" collapsed="1" x14ac:dyDescent="0.3">
      <c r="F32" s="1" t="s">
        <v>26</v>
      </c>
      <c r="G32" s="1" t="s">
        <v>27</v>
      </c>
      <c r="H32" s="5">
        <v>435.6</v>
      </c>
      <c r="I32" s="52">
        <v>800</v>
      </c>
      <c r="J32" s="5">
        <v>580.79999999999995</v>
      </c>
      <c r="K32" s="6">
        <v>368</v>
      </c>
      <c r="L32" s="6">
        <f t="shared" si="9"/>
        <v>400</v>
      </c>
      <c r="M32" s="20">
        <f t="shared" si="8"/>
        <v>-0.5</v>
      </c>
    </row>
    <row r="33" spans="6:13" hidden="1" outlineLevel="1" x14ac:dyDescent="0.3">
      <c r="F33" s="1" t="s">
        <v>28</v>
      </c>
      <c r="G33" s="1" t="s">
        <v>29</v>
      </c>
      <c r="H33" s="5">
        <v>0</v>
      </c>
      <c r="I33" s="52">
        <v>0</v>
      </c>
      <c r="J33" s="5">
        <v>0</v>
      </c>
      <c r="L33" s="6">
        <f t="shared" si="9"/>
        <v>0</v>
      </c>
      <c r="M33" s="20" t="e">
        <f t="shared" si="8"/>
        <v>#DIV/0!</v>
      </c>
    </row>
    <row r="34" spans="6:13" collapsed="1" x14ac:dyDescent="0.3">
      <c r="F34" s="1" t="s">
        <v>30</v>
      </c>
      <c r="G34" s="1" t="s">
        <v>31</v>
      </c>
      <c r="H34" s="5">
        <v>15445.97</v>
      </c>
      <c r="I34" s="52">
        <v>28300</v>
      </c>
      <c r="J34" s="5">
        <v>20594.63</v>
      </c>
      <c r="K34" s="6">
        <v>32545</v>
      </c>
      <c r="L34" s="6">
        <f t="shared" si="9"/>
        <v>32500</v>
      </c>
      <c r="M34" s="20">
        <f t="shared" si="8"/>
        <v>0.14840989399293286</v>
      </c>
    </row>
    <row r="35" spans="6:13" x14ac:dyDescent="0.3">
      <c r="F35" s="1" t="s">
        <v>32</v>
      </c>
      <c r="G35" s="1" t="s">
        <v>33</v>
      </c>
      <c r="H35" s="5">
        <v>5916.58</v>
      </c>
      <c r="I35" s="52">
        <v>22200</v>
      </c>
      <c r="J35" s="5">
        <v>7888.77</v>
      </c>
      <c r="K35" s="6">
        <v>22200</v>
      </c>
      <c r="L35" s="6">
        <f t="shared" si="9"/>
        <v>22200</v>
      </c>
      <c r="M35" s="20"/>
    </row>
    <row r="36" spans="6:13" x14ac:dyDescent="0.3">
      <c r="F36" s="1" t="s">
        <v>34</v>
      </c>
      <c r="G36" s="1" t="s">
        <v>35</v>
      </c>
      <c r="H36" s="5">
        <v>33393.97</v>
      </c>
      <c r="I36" s="52">
        <v>0</v>
      </c>
      <c r="J36" s="5">
        <v>44525.29</v>
      </c>
      <c r="K36" s="6">
        <v>15000</v>
      </c>
      <c r="L36" s="6">
        <f t="shared" si="9"/>
        <v>15000</v>
      </c>
      <c r="M36" s="20">
        <v>0</v>
      </c>
    </row>
    <row r="37" spans="6:13" x14ac:dyDescent="0.3">
      <c r="F37" s="1" t="s">
        <v>36</v>
      </c>
      <c r="G37" s="1" t="s">
        <v>37</v>
      </c>
      <c r="H37" s="5">
        <v>0</v>
      </c>
      <c r="I37" s="52">
        <v>100</v>
      </c>
      <c r="J37" s="5">
        <v>0</v>
      </c>
      <c r="K37" s="6">
        <v>500</v>
      </c>
      <c r="L37" s="6">
        <f t="shared" si="9"/>
        <v>500</v>
      </c>
      <c r="M37" s="20">
        <f t="shared" si="8"/>
        <v>4</v>
      </c>
    </row>
    <row r="38" spans="6:13" hidden="1" outlineLevel="1" x14ac:dyDescent="0.3">
      <c r="F38" s="1" t="s">
        <v>38</v>
      </c>
      <c r="G38" s="1" t="s">
        <v>39</v>
      </c>
      <c r="H38" s="5">
        <v>0</v>
      </c>
      <c r="I38" s="52">
        <v>0</v>
      </c>
      <c r="J38" s="5">
        <v>0</v>
      </c>
      <c r="L38" s="6">
        <f t="shared" si="9"/>
        <v>0</v>
      </c>
      <c r="M38" s="20" t="e">
        <f t="shared" si="8"/>
        <v>#DIV/0!</v>
      </c>
    </row>
    <row r="39" spans="6:13" collapsed="1" x14ac:dyDescent="0.3">
      <c r="F39" s="1" t="s">
        <v>40</v>
      </c>
      <c r="G39" s="1" t="s">
        <v>41</v>
      </c>
      <c r="H39" s="5">
        <v>9325.61</v>
      </c>
      <c r="I39" s="52">
        <v>0</v>
      </c>
      <c r="J39" s="5">
        <v>12434.15</v>
      </c>
      <c r="K39" s="6">
        <v>9512</v>
      </c>
      <c r="L39" s="6">
        <f t="shared" si="9"/>
        <v>9500</v>
      </c>
      <c r="M39" s="20"/>
    </row>
    <row r="40" spans="6:13" hidden="1" outlineLevel="1" x14ac:dyDescent="0.3">
      <c r="F40" s="1" t="s">
        <v>42</v>
      </c>
      <c r="G40" s="1" t="s">
        <v>43</v>
      </c>
      <c r="H40" s="5">
        <v>0</v>
      </c>
      <c r="I40" s="52">
        <v>0</v>
      </c>
      <c r="J40" s="5">
        <v>0</v>
      </c>
      <c r="L40" s="6">
        <f t="shared" si="9"/>
        <v>0</v>
      </c>
      <c r="M40" s="20" t="e">
        <f t="shared" si="8"/>
        <v>#DIV/0!</v>
      </c>
    </row>
    <row r="41" spans="6:13" hidden="1" outlineLevel="1" x14ac:dyDescent="0.3">
      <c r="F41" s="1" t="s">
        <v>44</v>
      </c>
      <c r="G41" s="1" t="s">
        <v>45</v>
      </c>
      <c r="H41" s="5">
        <v>0</v>
      </c>
      <c r="I41" s="52">
        <v>0</v>
      </c>
      <c r="J41" s="5">
        <v>0</v>
      </c>
      <c r="L41" s="6">
        <f t="shared" si="9"/>
        <v>0</v>
      </c>
      <c r="M41" s="20" t="e">
        <f t="shared" si="8"/>
        <v>#DIV/0!</v>
      </c>
    </row>
    <row r="42" spans="6:13" collapsed="1" x14ac:dyDescent="0.3">
      <c r="F42" s="1" t="s">
        <v>46</v>
      </c>
      <c r="G42" s="1" t="s">
        <v>47</v>
      </c>
      <c r="H42" s="5">
        <v>126928.75</v>
      </c>
      <c r="I42" s="52">
        <v>207300</v>
      </c>
      <c r="J42" s="5">
        <v>169238.33</v>
      </c>
      <c r="K42" s="6">
        <v>211000</v>
      </c>
      <c r="L42" s="6">
        <f t="shared" si="9"/>
        <v>211000</v>
      </c>
      <c r="M42" s="20">
        <f t="shared" si="8"/>
        <v>1.7848528702363725E-2</v>
      </c>
    </row>
    <row r="43" spans="6:13" x14ac:dyDescent="0.3">
      <c r="F43" s="1" t="s">
        <v>48</v>
      </c>
      <c r="G43" s="1" t="s">
        <v>49</v>
      </c>
      <c r="H43" s="5">
        <v>1046354</v>
      </c>
      <c r="I43" s="52">
        <v>1122300</v>
      </c>
      <c r="J43" s="5">
        <v>1395138.67</v>
      </c>
      <c r="K43" s="6">
        <v>1155000</v>
      </c>
      <c r="L43" s="6">
        <f t="shared" si="9"/>
        <v>1155000</v>
      </c>
      <c r="M43" s="20">
        <f t="shared" si="8"/>
        <v>2.9136594493450949E-2</v>
      </c>
    </row>
    <row r="44" spans="6:13" x14ac:dyDescent="0.3">
      <c r="F44" s="1" t="s">
        <v>50</v>
      </c>
      <c r="G44" s="1" t="s">
        <v>51</v>
      </c>
      <c r="H44" s="5">
        <v>-665481.53</v>
      </c>
      <c r="I44" s="52">
        <v>-679400</v>
      </c>
      <c r="J44" s="5">
        <v>-887308.71</v>
      </c>
      <c r="K44" s="6">
        <v>-710000</v>
      </c>
      <c r="L44" s="6">
        <f t="shared" si="9"/>
        <v>-710000</v>
      </c>
      <c r="M44" s="20">
        <f t="shared" si="8"/>
        <v>4.5039740947895202E-2</v>
      </c>
    </row>
    <row r="45" spans="6:13" x14ac:dyDescent="0.3">
      <c r="F45" s="1" t="s">
        <v>52</v>
      </c>
      <c r="G45" s="1" t="s">
        <v>53</v>
      </c>
      <c r="H45" s="5">
        <v>1320</v>
      </c>
      <c r="I45" s="52">
        <v>3200</v>
      </c>
      <c r="J45" s="5">
        <v>1760</v>
      </c>
      <c r="K45" s="6">
        <v>2500</v>
      </c>
      <c r="L45" s="6">
        <f t="shared" si="9"/>
        <v>2500</v>
      </c>
      <c r="M45" s="20">
        <f t="shared" si="8"/>
        <v>-0.21875</v>
      </c>
    </row>
    <row r="46" spans="6:13" x14ac:dyDescent="0.3">
      <c r="F46" s="1" t="s">
        <v>54</v>
      </c>
      <c r="G46" s="1" t="s">
        <v>55</v>
      </c>
      <c r="H46" s="5">
        <v>311195.84000000003</v>
      </c>
      <c r="I46" s="52">
        <v>302800</v>
      </c>
      <c r="J46" s="5">
        <v>414927.79</v>
      </c>
      <c r="K46" s="6">
        <v>312000</v>
      </c>
      <c r="L46" s="6">
        <f t="shared" si="9"/>
        <v>312000</v>
      </c>
      <c r="M46" s="20">
        <f t="shared" si="8"/>
        <v>3.0383091149273449E-2</v>
      </c>
    </row>
    <row r="47" spans="6:13" x14ac:dyDescent="0.3">
      <c r="F47" s="1" t="s">
        <v>56</v>
      </c>
      <c r="G47" s="1" t="s">
        <v>57</v>
      </c>
      <c r="H47" s="5">
        <v>116.95</v>
      </c>
      <c r="I47" s="52">
        <v>100</v>
      </c>
      <c r="J47" s="5">
        <v>155.93</v>
      </c>
      <c r="K47" s="6">
        <v>120</v>
      </c>
      <c r="L47" s="6">
        <f t="shared" si="9"/>
        <v>100</v>
      </c>
      <c r="M47" s="20">
        <f t="shared" si="8"/>
        <v>0</v>
      </c>
    </row>
    <row r="48" spans="6:13" x14ac:dyDescent="0.3">
      <c r="F48" s="1" t="s">
        <v>58</v>
      </c>
      <c r="G48" s="1" t="s">
        <v>59</v>
      </c>
      <c r="H48" s="5">
        <v>26011.88</v>
      </c>
      <c r="I48" s="52">
        <v>600</v>
      </c>
      <c r="J48" s="5">
        <v>34682.51</v>
      </c>
      <c r="K48" s="6">
        <v>15000</v>
      </c>
      <c r="L48" s="6">
        <f t="shared" si="9"/>
        <v>15000</v>
      </c>
      <c r="M48" s="20">
        <f t="shared" si="8"/>
        <v>24</v>
      </c>
    </row>
    <row r="49" spans="6:24" x14ac:dyDescent="0.3">
      <c r="F49" s="32" t="s">
        <v>60</v>
      </c>
      <c r="G49" s="32" t="s">
        <v>61</v>
      </c>
      <c r="H49" s="33">
        <v>34153.86</v>
      </c>
      <c r="I49" s="53">
        <v>700</v>
      </c>
      <c r="J49" s="33">
        <v>45538.48</v>
      </c>
      <c r="K49" s="12">
        <v>500</v>
      </c>
      <c r="L49" s="12">
        <f t="shared" si="9"/>
        <v>500</v>
      </c>
      <c r="M49" s="31">
        <f t="shared" si="8"/>
        <v>-0.2857142857142857</v>
      </c>
    </row>
    <row r="50" spans="6:24" hidden="1" outlineLevel="1" x14ac:dyDescent="0.3">
      <c r="F50" s="1" t="s">
        <v>62</v>
      </c>
      <c r="G50" s="1" t="s">
        <v>63</v>
      </c>
      <c r="H50" s="5">
        <v>0</v>
      </c>
      <c r="I50" s="52">
        <v>0</v>
      </c>
      <c r="J50" s="5">
        <v>0</v>
      </c>
      <c r="L50" s="6">
        <f t="shared" si="9"/>
        <v>0</v>
      </c>
      <c r="M50" s="20" t="e">
        <f t="shared" si="8"/>
        <v>#DIV/0!</v>
      </c>
    </row>
    <row r="51" spans="6:24" hidden="1" outlineLevel="1" x14ac:dyDescent="0.3">
      <c r="F51" s="1" t="s">
        <v>64</v>
      </c>
      <c r="G51" s="1" t="s">
        <v>65</v>
      </c>
      <c r="H51" s="5">
        <v>0</v>
      </c>
      <c r="I51" s="52">
        <v>0</v>
      </c>
      <c r="J51" s="5">
        <v>0</v>
      </c>
      <c r="L51" s="6">
        <f t="shared" si="9"/>
        <v>0</v>
      </c>
      <c r="M51" s="20" t="e">
        <f t="shared" si="8"/>
        <v>#DIV/0!</v>
      </c>
    </row>
    <row r="52" spans="6:24" hidden="1" outlineLevel="1" x14ac:dyDescent="0.3">
      <c r="F52" s="1" t="s">
        <v>66</v>
      </c>
      <c r="G52" s="1" t="s">
        <v>67</v>
      </c>
      <c r="H52" s="5">
        <v>0</v>
      </c>
      <c r="I52" s="52">
        <v>0</v>
      </c>
      <c r="J52" s="5">
        <v>0</v>
      </c>
      <c r="L52" s="6">
        <f t="shared" si="9"/>
        <v>0</v>
      </c>
      <c r="M52" s="20" t="e">
        <f t="shared" si="8"/>
        <v>#DIV/0!</v>
      </c>
    </row>
    <row r="53" spans="6:24" hidden="1" outlineLevel="1" x14ac:dyDescent="0.3">
      <c r="F53" s="1" t="s">
        <v>68</v>
      </c>
      <c r="G53" s="1" t="s">
        <v>69</v>
      </c>
      <c r="H53" s="5">
        <v>0</v>
      </c>
      <c r="I53" s="52">
        <v>0</v>
      </c>
      <c r="J53" s="5">
        <v>0</v>
      </c>
      <c r="L53" s="6">
        <f t="shared" si="9"/>
        <v>0</v>
      </c>
      <c r="M53" s="20" t="e">
        <f t="shared" si="8"/>
        <v>#DIV/0!</v>
      </c>
    </row>
    <row r="54" spans="6:24" hidden="1" outlineLevel="1" x14ac:dyDescent="0.3">
      <c r="F54" s="1" t="s">
        <v>70</v>
      </c>
      <c r="G54" s="1" t="s">
        <v>71</v>
      </c>
      <c r="H54" s="5">
        <v>0</v>
      </c>
      <c r="I54" s="52">
        <v>0</v>
      </c>
      <c r="J54" s="5">
        <v>0</v>
      </c>
      <c r="L54" s="6">
        <f t="shared" si="9"/>
        <v>0</v>
      </c>
      <c r="M54" s="20" t="e">
        <f t="shared" si="8"/>
        <v>#DIV/0!</v>
      </c>
    </row>
    <row r="55" spans="6:24" hidden="1" outlineLevel="1" x14ac:dyDescent="0.3">
      <c r="F55" s="1" t="s">
        <v>72</v>
      </c>
      <c r="G55" s="1" t="s">
        <v>342</v>
      </c>
      <c r="H55" s="5">
        <v>0</v>
      </c>
      <c r="I55" s="52">
        <v>0</v>
      </c>
      <c r="J55" s="5">
        <v>0</v>
      </c>
      <c r="L55" s="6">
        <f t="shared" si="9"/>
        <v>0</v>
      </c>
      <c r="M55" s="20" t="e">
        <f t="shared" si="8"/>
        <v>#DIV/0!</v>
      </c>
    </row>
    <row r="56" spans="6:24" hidden="1" outlineLevel="1" x14ac:dyDescent="0.3">
      <c r="F56" s="1" t="s">
        <v>74</v>
      </c>
      <c r="G56" s="1" t="s">
        <v>75</v>
      </c>
      <c r="H56" s="5">
        <v>0</v>
      </c>
      <c r="I56" s="52">
        <v>0</v>
      </c>
      <c r="J56" s="5">
        <v>0</v>
      </c>
      <c r="L56" s="6">
        <f t="shared" si="9"/>
        <v>0</v>
      </c>
      <c r="M56" s="20" t="e">
        <f t="shared" si="8"/>
        <v>#DIV/0!</v>
      </c>
    </row>
    <row r="57" spans="6:24" outlineLevel="1" x14ac:dyDescent="0.3">
      <c r="F57" s="1"/>
      <c r="G57" s="55" t="s">
        <v>344</v>
      </c>
      <c r="H57" s="39">
        <f>SUM(H23:H56)</f>
        <v>1547682.38</v>
      </c>
      <c r="I57" s="54">
        <f>SUM(I23:I56)</f>
        <v>2037100</v>
      </c>
      <c r="J57" s="39"/>
      <c r="K57" s="40"/>
      <c r="L57" s="40">
        <f>SUM(L23:L56)</f>
        <v>2126200</v>
      </c>
      <c r="M57" s="41">
        <f t="shared" si="8"/>
        <v>4.3738648078150311E-2</v>
      </c>
    </row>
    <row r="58" spans="6:24" outlineLevel="1" x14ac:dyDescent="0.3">
      <c r="F58" s="1"/>
      <c r="G58" s="1"/>
      <c r="H58" s="5"/>
      <c r="I58" s="52"/>
      <c r="J58" s="5"/>
      <c r="L58" s="6"/>
      <c r="M58" s="34"/>
    </row>
    <row r="59" spans="6:24" ht="67.5" customHeight="1" outlineLevel="1" x14ac:dyDescent="0.3">
      <c r="F59" s="1"/>
      <c r="G59" s="36" t="s">
        <v>350</v>
      </c>
      <c r="H59" s="5"/>
      <c r="I59" s="52"/>
      <c r="J59" s="5"/>
      <c r="L59" s="6"/>
      <c r="M59" s="35" t="s">
        <v>351</v>
      </c>
    </row>
    <row r="60" spans="6:24" ht="34.5" customHeight="1" outlineLevel="1" x14ac:dyDescent="0.3">
      <c r="F60" s="24" t="s">
        <v>5</v>
      </c>
      <c r="G60" s="24" t="s">
        <v>6</v>
      </c>
      <c r="H60" s="26" t="s">
        <v>335</v>
      </c>
      <c r="I60" s="26" t="s">
        <v>332</v>
      </c>
      <c r="J60" s="26" t="s">
        <v>7</v>
      </c>
      <c r="K60" s="27" t="s">
        <v>298</v>
      </c>
      <c r="L60" s="25" t="s">
        <v>349</v>
      </c>
      <c r="M60" s="25" t="s">
        <v>334</v>
      </c>
    </row>
    <row r="61" spans="6:24" x14ac:dyDescent="0.3">
      <c r="F61" s="1" t="s">
        <v>76</v>
      </c>
      <c r="G61" s="1" t="s">
        <v>77</v>
      </c>
      <c r="H61" s="5">
        <v>10542.96</v>
      </c>
      <c r="I61" s="52">
        <v>16700</v>
      </c>
      <c r="J61" s="5">
        <v>14057.28</v>
      </c>
      <c r="K61" s="6">
        <v>16250</v>
      </c>
      <c r="L61" s="6">
        <f t="shared" si="9"/>
        <v>16300</v>
      </c>
      <c r="M61" s="20">
        <f t="shared" si="8"/>
        <v>-2.3952095808383235E-2</v>
      </c>
      <c r="Q61" s="44"/>
      <c r="R61" s="44"/>
      <c r="S61" s="44"/>
      <c r="T61" s="44"/>
      <c r="U61" s="44"/>
    </row>
    <row r="62" spans="6:24" x14ac:dyDescent="0.3">
      <c r="F62" s="1" t="s">
        <v>78</v>
      </c>
      <c r="G62" s="1" t="s">
        <v>79</v>
      </c>
      <c r="H62" s="5">
        <v>139787.88</v>
      </c>
      <c r="I62" s="52">
        <v>140500</v>
      </c>
      <c r="J62" s="5">
        <v>186383.84</v>
      </c>
      <c r="K62" s="6">
        <v>145000</v>
      </c>
      <c r="L62" s="6">
        <v>133500</v>
      </c>
      <c r="M62" s="20">
        <f t="shared" si="8"/>
        <v>-4.9822064056939501E-2</v>
      </c>
      <c r="O62" s="6"/>
      <c r="P62" s="6"/>
      <c r="Q62" s="43"/>
      <c r="R62" s="43"/>
      <c r="S62" s="43"/>
      <c r="T62" s="43"/>
      <c r="U62" s="43"/>
      <c r="W62" s="6"/>
      <c r="X62" s="6"/>
    </row>
    <row r="63" spans="6:24" x14ac:dyDescent="0.3">
      <c r="F63" s="1" t="s">
        <v>80</v>
      </c>
      <c r="G63" s="1" t="s">
        <v>81</v>
      </c>
      <c r="H63" s="5">
        <v>11125.07</v>
      </c>
      <c r="I63" s="52">
        <v>25300</v>
      </c>
      <c r="J63" s="5">
        <v>14833.43</v>
      </c>
      <c r="K63" s="6">
        <v>17400</v>
      </c>
      <c r="L63" s="6">
        <f t="shared" si="9"/>
        <v>17400</v>
      </c>
      <c r="M63" s="20">
        <f t="shared" si="8"/>
        <v>-0.31225296442687744</v>
      </c>
      <c r="Q63" s="43"/>
      <c r="R63" s="43"/>
      <c r="S63" s="43"/>
      <c r="T63" s="43"/>
      <c r="U63" s="43"/>
    </row>
    <row r="64" spans="6:24" x14ac:dyDescent="0.3">
      <c r="F64" s="1" t="s">
        <v>82</v>
      </c>
      <c r="G64" s="1" t="s">
        <v>83</v>
      </c>
      <c r="H64" s="5">
        <v>24642.67</v>
      </c>
      <c r="I64" s="52">
        <v>21100</v>
      </c>
      <c r="J64" s="5">
        <v>32856.89</v>
      </c>
      <c r="K64" s="6">
        <v>21750</v>
      </c>
      <c r="L64" s="6">
        <f t="shared" si="9"/>
        <v>21800</v>
      </c>
      <c r="M64" s="20">
        <f t="shared" si="8"/>
        <v>3.3175355450236969E-2</v>
      </c>
      <c r="Q64" s="43"/>
      <c r="R64" s="43"/>
      <c r="S64" s="43"/>
      <c r="T64" s="43"/>
      <c r="U64" s="43"/>
    </row>
    <row r="65" spans="6:24" x14ac:dyDescent="0.3">
      <c r="F65" s="1" t="s">
        <v>84</v>
      </c>
      <c r="G65" s="1" t="s">
        <v>85</v>
      </c>
      <c r="H65" s="5">
        <v>5801.25</v>
      </c>
      <c r="I65" s="52">
        <v>5800</v>
      </c>
      <c r="J65" s="5">
        <v>7735</v>
      </c>
      <c r="K65" s="6">
        <v>6018</v>
      </c>
      <c r="L65" s="6">
        <f t="shared" si="9"/>
        <v>6000</v>
      </c>
      <c r="M65" s="20">
        <f t="shared" si="8"/>
        <v>3.4482758620689655E-2</v>
      </c>
      <c r="Q65" s="43"/>
      <c r="R65" s="43"/>
      <c r="S65" s="43"/>
      <c r="T65" s="43"/>
      <c r="U65" s="43"/>
    </row>
    <row r="66" spans="6:24" x14ac:dyDescent="0.3">
      <c r="F66" s="1" t="s">
        <v>86</v>
      </c>
      <c r="G66" s="1" t="s">
        <v>87</v>
      </c>
      <c r="H66" s="5">
        <v>7217.64</v>
      </c>
      <c r="I66" s="52">
        <v>5000</v>
      </c>
      <c r="J66" s="5">
        <v>9623.52</v>
      </c>
      <c r="K66" s="6">
        <v>7250</v>
      </c>
      <c r="L66" s="6">
        <f t="shared" si="9"/>
        <v>7300</v>
      </c>
      <c r="M66" s="20">
        <f t="shared" si="8"/>
        <v>0.46</v>
      </c>
      <c r="Q66" s="43"/>
      <c r="R66" s="43"/>
      <c r="S66" s="43"/>
      <c r="T66" s="43"/>
      <c r="U66" s="45"/>
    </row>
    <row r="67" spans="6:24" x14ac:dyDescent="0.3">
      <c r="F67" s="1" t="s">
        <v>88</v>
      </c>
      <c r="G67" s="1" t="s">
        <v>89</v>
      </c>
      <c r="H67" s="5">
        <v>53695.53</v>
      </c>
      <c r="I67" s="52">
        <v>115300</v>
      </c>
      <c r="J67" s="5">
        <v>71594.039999999994</v>
      </c>
      <c r="K67" s="6">
        <v>156250</v>
      </c>
      <c r="L67" s="6">
        <v>138300</v>
      </c>
      <c r="M67" s="20">
        <f t="shared" si="8"/>
        <v>0.19947961838681699</v>
      </c>
      <c r="P67" s="6"/>
      <c r="Q67" s="43"/>
      <c r="R67" s="43"/>
      <c r="S67" s="43"/>
      <c r="T67" s="43"/>
      <c r="U67" s="43"/>
      <c r="X67" s="6"/>
    </row>
    <row r="68" spans="6:24" x14ac:dyDescent="0.3">
      <c r="F68" s="1" t="s">
        <v>90</v>
      </c>
      <c r="G68" s="1" t="s">
        <v>91</v>
      </c>
      <c r="H68" s="5">
        <v>7260.38</v>
      </c>
      <c r="I68" s="52">
        <v>24200</v>
      </c>
      <c r="J68" s="5">
        <v>9680.51</v>
      </c>
      <c r="K68" s="6">
        <v>23438</v>
      </c>
      <c r="L68" s="6">
        <f t="shared" si="9"/>
        <v>23400</v>
      </c>
      <c r="M68" s="20">
        <f t="shared" si="8"/>
        <v>-3.3057851239669422E-2</v>
      </c>
      <c r="Q68" s="43"/>
      <c r="R68" s="43"/>
      <c r="S68" s="43"/>
      <c r="T68" s="43"/>
      <c r="U68" s="43"/>
    </row>
    <row r="69" spans="6:24" x14ac:dyDescent="0.3">
      <c r="F69" s="1" t="s">
        <v>92</v>
      </c>
      <c r="G69" s="1" t="s">
        <v>93</v>
      </c>
      <c r="H69" s="5">
        <v>16344.86</v>
      </c>
      <c r="I69" s="52">
        <v>17300</v>
      </c>
      <c r="J69" s="5">
        <v>21793.15</v>
      </c>
      <c r="K69" s="6">
        <v>31000</v>
      </c>
      <c r="L69" s="6">
        <f t="shared" si="9"/>
        <v>31000</v>
      </c>
      <c r="M69" s="20">
        <f t="shared" si="8"/>
        <v>0.79190751445086704</v>
      </c>
      <c r="Q69" s="43"/>
      <c r="R69" s="43"/>
      <c r="S69" s="43"/>
      <c r="T69" s="43"/>
      <c r="U69" s="43"/>
    </row>
    <row r="70" spans="6:24" x14ac:dyDescent="0.3">
      <c r="F70" s="1" t="s">
        <v>94</v>
      </c>
      <c r="G70" s="1" t="s">
        <v>95</v>
      </c>
      <c r="H70" s="5">
        <v>2228.33</v>
      </c>
      <c r="I70" s="52">
        <v>4800</v>
      </c>
      <c r="J70" s="5">
        <v>2971.11</v>
      </c>
      <c r="K70" s="6">
        <v>6484</v>
      </c>
      <c r="L70" s="6">
        <f t="shared" si="9"/>
        <v>6500</v>
      </c>
      <c r="M70" s="20">
        <f t="shared" si="8"/>
        <v>0.35416666666666669</v>
      </c>
      <c r="Q70" s="43"/>
      <c r="R70" s="43"/>
      <c r="S70" s="43"/>
      <c r="T70" s="43"/>
      <c r="U70" s="43"/>
    </row>
    <row r="71" spans="6:24" x14ac:dyDescent="0.3">
      <c r="F71" s="1" t="s">
        <v>96</v>
      </c>
      <c r="G71" s="1" t="s">
        <v>97</v>
      </c>
      <c r="H71" s="5">
        <v>0</v>
      </c>
      <c r="I71" s="52">
        <v>3200</v>
      </c>
      <c r="J71" s="5">
        <v>0</v>
      </c>
      <c r="K71" s="6">
        <v>3000</v>
      </c>
      <c r="L71" s="6">
        <f t="shared" si="9"/>
        <v>3000</v>
      </c>
      <c r="M71" s="20">
        <f t="shared" si="8"/>
        <v>-6.25E-2</v>
      </c>
      <c r="Q71" s="43"/>
      <c r="R71" s="43"/>
      <c r="S71" s="43"/>
      <c r="T71" s="43"/>
      <c r="U71" s="43"/>
    </row>
    <row r="72" spans="6:24" x14ac:dyDescent="0.3">
      <c r="F72" s="1" t="s">
        <v>98</v>
      </c>
      <c r="G72" s="1" t="s">
        <v>99</v>
      </c>
      <c r="H72" s="5">
        <v>114131.7</v>
      </c>
      <c r="I72" s="52">
        <v>220700</v>
      </c>
      <c r="J72" s="5">
        <v>152175.6</v>
      </c>
      <c r="K72" s="6">
        <v>151500</v>
      </c>
      <c r="L72" s="6">
        <v>181000</v>
      </c>
      <c r="M72" s="20">
        <f t="shared" si="8"/>
        <v>-0.1798821930222021</v>
      </c>
      <c r="P72" s="6"/>
      <c r="Q72" s="43"/>
      <c r="R72" s="43"/>
      <c r="S72" s="43"/>
      <c r="T72" s="43"/>
      <c r="U72" s="43"/>
      <c r="X72" s="42"/>
    </row>
    <row r="73" spans="6:24" x14ac:dyDescent="0.3">
      <c r="F73" s="1" t="s">
        <v>100</v>
      </c>
      <c r="G73" s="1" t="s">
        <v>101</v>
      </c>
      <c r="H73" s="5">
        <v>10153.59</v>
      </c>
      <c r="I73" s="52">
        <v>20300</v>
      </c>
      <c r="J73" s="5">
        <v>13538.12</v>
      </c>
      <c r="K73" s="6">
        <v>16500</v>
      </c>
      <c r="L73" s="6">
        <f t="shared" si="9"/>
        <v>16500</v>
      </c>
      <c r="M73" s="20">
        <f t="shared" si="8"/>
        <v>-0.18719211822660098</v>
      </c>
      <c r="Q73" s="43"/>
      <c r="R73" s="43"/>
      <c r="S73" s="43"/>
      <c r="T73" s="43"/>
      <c r="U73" s="43"/>
    </row>
    <row r="74" spans="6:24" x14ac:dyDescent="0.3">
      <c r="F74" s="1" t="s">
        <v>102</v>
      </c>
      <c r="G74" s="1" t="s">
        <v>103</v>
      </c>
      <c r="H74" s="5">
        <v>1555.72</v>
      </c>
      <c r="I74" s="52">
        <v>2500</v>
      </c>
      <c r="J74" s="5">
        <v>2074.29</v>
      </c>
      <c r="K74" s="6">
        <v>20250</v>
      </c>
      <c r="L74" s="6">
        <f t="shared" si="9"/>
        <v>20300</v>
      </c>
      <c r="M74" s="20">
        <f t="shared" si="8"/>
        <v>7.12</v>
      </c>
      <c r="Q74" s="43"/>
      <c r="R74" s="43"/>
      <c r="S74" s="43"/>
      <c r="T74" s="43"/>
      <c r="U74" s="43"/>
      <c r="X74" s="6"/>
    </row>
    <row r="75" spans="6:24" x14ac:dyDescent="0.3">
      <c r="F75" s="1" t="s">
        <v>104</v>
      </c>
      <c r="G75" s="1" t="s">
        <v>105</v>
      </c>
      <c r="H75" s="5">
        <v>9872.3700000000008</v>
      </c>
      <c r="I75" s="52">
        <v>9200</v>
      </c>
      <c r="J75" s="5">
        <v>13163.16</v>
      </c>
      <c r="K75" s="6">
        <v>9317</v>
      </c>
      <c r="L75" s="6">
        <f t="shared" si="9"/>
        <v>9300</v>
      </c>
      <c r="M75" s="20">
        <f t="shared" si="8"/>
        <v>1.0869565217391304E-2</v>
      </c>
      <c r="Q75" s="43"/>
      <c r="R75" s="43"/>
      <c r="S75" s="43"/>
      <c r="T75" s="43"/>
      <c r="U75" s="43"/>
    </row>
    <row r="76" spans="6:24" hidden="1" outlineLevel="1" x14ac:dyDescent="0.3">
      <c r="F76" s="1" t="s">
        <v>106</v>
      </c>
      <c r="G76" s="1" t="s">
        <v>107</v>
      </c>
      <c r="H76" s="5">
        <v>0</v>
      </c>
      <c r="I76" s="52">
        <v>0</v>
      </c>
      <c r="J76" s="5">
        <v>0</v>
      </c>
      <c r="K76" s="6">
        <v>0</v>
      </c>
      <c r="L76" s="6">
        <f t="shared" si="9"/>
        <v>0</v>
      </c>
      <c r="M76" s="20" t="e">
        <f t="shared" si="8"/>
        <v>#DIV/0!</v>
      </c>
      <c r="Q76" s="43"/>
      <c r="R76" s="43"/>
      <c r="S76" s="43"/>
      <c r="T76" s="43"/>
      <c r="U76" s="43"/>
    </row>
    <row r="77" spans="6:24" collapsed="1" x14ac:dyDescent="0.3">
      <c r="F77" s="1" t="s">
        <v>108</v>
      </c>
      <c r="G77" s="1" t="s">
        <v>109</v>
      </c>
      <c r="H77" s="5">
        <v>62247.42</v>
      </c>
      <c r="I77" s="52">
        <v>79100</v>
      </c>
      <c r="J77" s="5">
        <v>82996.56</v>
      </c>
      <c r="K77" s="6">
        <v>89148</v>
      </c>
      <c r="L77" s="6">
        <f t="shared" si="9"/>
        <v>89100</v>
      </c>
      <c r="M77" s="20">
        <f t="shared" si="8"/>
        <v>0.12642225031605561</v>
      </c>
      <c r="Q77" s="43"/>
      <c r="R77" s="43"/>
      <c r="S77" s="43"/>
      <c r="T77" s="43"/>
      <c r="U77" s="43"/>
    </row>
    <row r="78" spans="6:24" x14ac:dyDescent="0.3">
      <c r="F78" s="1" t="s">
        <v>110</v>
      </c>
      <c r="G78" s="1" t="s">
        <v>111</v>
      </c>
      <c r="H78" s="5">
        <v>43442.57</v>
      </c>
      <c r="I78" s="52">
        <v>34000</v>
      </c>
      <c r="J78" s="5">
        <v>57923.43</v>
      </c>
      <c r="K78" s="6">
        <v>37442</v>
      </c>
      <c r="L78" s="6">
        <f t="shared" si="9"/>
        <v>37400</v>
      </c>
      <c r="M78" s="20">
        <f t="shared" si="8"/>
        <v>0.1</v>
      </c>
      <c r="V78" s="2">
        <f>V77+V75</f>
        <v>0</v>
      </c>
    </row>
    <row r="79" spans="6:24" x14ac:dyDescent="0.3">
      <c r="F79" s="1" t="s">
        <v>112</v>
      </c>
      <c r="G79" s="1" t="s">
        <v>113</v>
      </c>
      <c r="H79" s="5">
        <v>39458.19</v>
      </c>
      <c r="I79" s="52">
        <v>24300</v>
      </c>
      <c r="J79" s="5">
        <v>52610.92</v>
      </c>
      <c r="K79" s="6">
        <v>41008</v>
      </c>
      <c r="L79" s="6">
        <f t="shared" si="9"/>
        <v>41000</v>
      </c>
      <c r="M79" s="20">
        <f t="shared" si="8"/>
        <v>0.68724279835390945</v>
      </c>
    </row>
    <row r="80" spans="6:24" x14ac:dyDescent="0.3">
      <c r="F80" s="1" t="s">
        <v>114</v>
      </c>
      <c r="G80" s="1" t="s">
        <v>115</v>
      </c>
      <c r="H80" s="5">
        <v>5695.65</v>
      </c>
      <c r="I80" s="52">
        <v>3283</v>
      </c>
      <c r="J80" s="5">
        <v>7594.2</v>
      </c>
      <c r="K80" s="6">
        <v>8157</v>
      </c>
      <c r="L80" s="6">
        <f t="shared" si="9"/>
        <v>8200</v>
      </c>
      <c r="M80" s="20">
        <f t="shared" si="8"/>
        <v>1.4977155041120926</v>
      </c>
    </row>
    <row r="81" spans="6:16" hidden="1" outlineLevel="1" x14ac:dyDescent="0.3">
      <c r="F81" s="1" t="s">
        <v>116</v>
      </c>
      <c r="G81" s="1" t="s">
        <v>117</v>
      </c>
      <c r="H81" s="5">
        <v>0</v>
      </c>
      <c r="I81" s="52">
        <v>0</v>
      </c>
      <c r="J81" s="5">
        <v>0</v>
      </c>
      <c r="L81" s="6">
        <f t="shared" si="9"/>
        <v>0</v>
      </c>
      <c r="M81" s="20" t="e">
        <f t="shared" si="8"/>
        <v>#DIV/0!</v>
      </c>
    </row>
    <row r="82" spans="6:16" collapsed="1" x14ac:dyDescent="0.3">
      <c r="F82" s="1" t="s">
        <v>118</v>
      </c>
      <c r="G82" s="1" t="s">
        <v>119</v>
      </c>
      <c r="H82" s="5">
        <v>65931.3</v>
      </c>
      <c r="I82" s="52">
        <v>88500</v>
      </c>
      <c r="J82" s="5">
        <v>87908.4</v>
      </c>
      <c r="K82" s="6">
        <v>96000</v>
      </c>
      <c r="L82" s="6">
        <f t="shared" si="9"/>
        <v>96000</v>
      </c>
      <c r="M82" s="20">
        <f t="shared" si="8"/>
        <v>8.4745762711864403E-2</v>
      </c>
    </row>
    <row r="83" spans="6:16" x14ac:dyDescent="0.3">
      <c r="F83" s="1" t="s">
        <v>120</v>
      </c>
      <c r="G83" s="1" t="s">
        <v>121</v>
      </c>
      <c r="H83" s="5">
        <v>44078</v>
      </c>
      <c r="I83" s="52">
        <v>56500</v>
      </c>
      <c r="J83" s="5">
        <v>58770.67</v>
      </c>
      <c r="K83" s="6">
        <v>51000</v>
      </c>
      <c r="L83" s="6">
        <f t="shared" si="9"/>
        <v>51000</v>
      </c>
      <c r="M83" s="20">
        <f t="shared" si="8"/>
        <v>-9.7345132743362831E-2</v>
      </c>
      <c r="P83" s="6"/>
    </row>
    <row r="84" spans="6:16" x14ac:dyDescent="0.3">
      <c r="F84" s="1" t="s">
        <v>122</v>
      </c>
      <c r="G84" s="1" t="s">
        <v>123</v>
      </c>
      <c r="H84" s="5">
        <v>38286</v>
      </c>
      <c r="I84" s="52">
        <v>30000</v>
      </c>
      <c r="J84" s="5">
        <v>51048</v>
      </c>
      <c r="K84" s="6">
        <v>30500</v>
      </c>
      <c r="L84" s="6">
        <f t="shared" si="9"/>
        <v>30500</v>
      </c>
      <c r="M84" s="20">
        <f t="shared" si="8"/>
        <v>1.6666666666666666E-2</v>
      </c>
    </row>
    <row r="85" spans="6:16" x14ac:dyDescent="0.3">
      <c r="F85" s="1" t="s">
        <v>124</v>
      </c>
      <c r="G85" s="1" t="s">
        <v>125</v>
      </c>
      <c r="H85" s="5">
        <v>41218</v>
      </c>
      <c r="I85" s="52">
        <v>30000</v>
      </c>
      <c r="J85" s="5">
        <v>54957.33</v>
      </c>
      <c r="K85" s="6">
        <v>45250</v>
      </c>
      <c r="L85" s="6">
        <f t="shared" si="9"/>
        <v>45300</v>
      </c>
      <c r="M85" s="20">
        <f t="shared" si="8"/>
        <v>0.51</v>
      </c>
    </row>
    <row r="86" spans="6:16" hidden="1" outlineLevel="1" x14ac:dyDescent="0.3">
      <c r="F86" s="1" t="s">
        <v>126</v>
      </c>
      <c r="G86" s="1" t="s">
        <v>127</v>
      </c>
      <c r="H86" s="5">
        <v>0</v>
      </c>
      <c r="I86" s="52">
        <v>0</v>
      </c>
      <c r="J86" s="5">
        <v>0</v>
      </c>
      <c r="L86" s="6">
        <f t="shared" si="9"/>
        <v>0</v>
      </c>
      <c r="M86" s="20" t="e">
        <f t="shared" si="8"/>
        <v>#DIV/0!</v>
      </c>
    </row>
    <row r="87" spans="6:16" collapsed="1" x14ac:dyDescent="0.3">
      <c r="F87" s="1" t="s">
        <v>128</v>
      </c>
      <c r="G87" s="1" t="s">
        <v>129</v>
      </c>
      <c r="H87" s="5">
        <v>14632</v>
      </c>
      <c r="I87" s="52">
        <v>22000</v>
      </c>
      <c r="J87" s="5">
        <v>19509.330000000002</v>
      </c>
      <c r="K87" s="6">
        <v>26500</v>
      </c>
      <c r="L87" s="6">
        <f t="shared" si="9"/>
        <v>26500</v>
      </c>
      <c r="M87" s="20">
        <f t="shared" si="8"/>
        <v>0.20454545454545456</v>
      </c>
    </row>
    <row r="88" spans="6:16" x14ac:dyDescent="0.3">
      <c r="F88" s="1" t="s">
        <v>130</v>
      </c>
      <c r="G88" s="1" t="s">
        <v>131</v>
      </c>
      <c r="H88" s="5">
        <v>162.75</v>
      </c>
      <c r="I88" s="52">
        <v>0</v>
      </c>
      <c r="J88" s="5">
        <v>217</v>
      </c>
      <c r="K88" s="6">
        <v>1500</v>
      </c>
      <c r="L88" s="6">
        <f t="shared" si="9"/>
        <v>1500</v>
      </c>
      <c r="M88" s="20"/>
    </row>
    <row r="89" spans="6:16" hidden="1" outlineLevel="1" x14ac:dyDescent="0.3">
      <c r="F89" s="1" t="s">
        <v>132</v>
      </c>
      <c r="G89" s="1" t="s">
        <v>133</v>
      </c>
      <c r="H89" s="5">
        <v>0</v>
      </c>
      <c r="I89" s="52">
        <v>0</v>
      </c>
      <c r="J89" s="5">
        <v>0</v>
      </c>
      <c r="L89" s="6">
        <f t="shared" si="9"/>
        <v>0</v>
      </c>
      <c r="M89" s="20" t="e">
        <f t="shared" si="8"/>
        <v>#DIV/0!</v>
      </c>
    </row>
    <row r="90" spans="6:16" collapsed="1" x14ac:dyDescent="0.3">
      <c r="F90" s="1" t="s">
        <v>134</v>
      </c>
      <c r="G90" s="1" t="s">
        <v>135</v>
      </c>
      <c r="H90" s="5">
        <v>6300</v>
      </c>
      <c r="I90" s="52">
        <v>9600</v>
      </c>
      <c r="J90" s="5">
        <v>8400</v>
      </c>
      <c r="K90" s="6">
        <v>9600</v>
      </c>
      <c r="L90" s="6">
        <f t="shared" si="9"/>
        <v>9600</v>
      </c>
      <c r="M90" s="20">
        <f t="shared" si="8"/>
        <v>0</v>
      </c>
    </row>
    <row r="91" spans="6:16" x14ac:dyDescent="0.3">
      <c r="F91" s="1" t="s">
        <v>136</v>
      </c>
      <c r="G91" s="1" t="s">
        <v>137</v>
      </c>
      <c r="H91" s="5">
        <v>13704.22</v>
      </c>
      <c r="I91" s="52">
        <v>12000</v>
      </c>
      <c r="J91" s="5">
        <v>18272.29</v>
      </c>
      <c r="K91" s="6">
        <v>14250</v>
      </c>
      <c r="L91" s="6">
        <f t="shared" si="9"/>
        <v>14300</v>
      </c>
      <c r="M91" s="20">
        <f t="shared" ref="M91:M156" si="10">(L91-I91)/I91</f>
        <v>0.19166666666666668</v>
      </c>
    </row>
    <row r="92" spans="6:16" hidden="1" outlineLevel="1" x14ac:dyDescent="0.3">
      <c r="F92" s="1" t="s">
        <v>138</v>
      </c>
      <c r="G92" s="1" t="s">
        <v>139</v>
      </c>
      <c r="H92" s="5">
        <v>0</v>
      </c>
      <c r="I92" s="52">
        <v>0</v>
      </c>
      <c r="J92" s="5">
        <v>0</v>
      </c>
      <c r="L92" s="6">
        <f t="shared" ref="L92:L157" si="11">ROUND(K92,-2)</f>
        <v>0</v>
      </c>
      <c r="M92" s="20" t="e">
        <f t="shared" si="10"/>
        <v>#DIV/0!</v>
      </c>
    </row>
    <row r="93" spans="6:16" ht="30" customHeight="1" outlineLevel="1" x14ac:dyDescent="0.3">
      <c r="F93" s="24" t="s">
        <v>5</v>
      </c>
      <c r="G93" s="24" t="s">
        <v>6</v>
      </c>
      <c r="H93" s="26" t="s">
        <v>335</v>
      </c>
      <c r="I93" s="26" t="s">
        <v>332</v>
      </c>
      <c r="J93" s="26" t="s">
        <v>7</v>
      </c>
      <c r="K93" s="27" t="s">
        <v>298</v>
      </c>
      <c r="L93" s="25" t="s">
        <v>349</v>
      </c>
      <c r="M93" s="25" t="s">
        <v>334</v>
      </c>
    </row>
    <row r="94" spans="6:16" x14ac:dyDescent="0.3">
      <c r="F94" s="1" t="s">
        <v>140</v>
      </c>
      <c r="G94" s="1" t="s">
        <v>141</v>
      </c>
      <c r="H94" s="5">
        <v>6109.18</v>
      </c>
      <c r="I94" s="52">
        <v>5400</v>
      </c>
      <c r="J94" s="5">
        <v>8145.57</v>
      </c>
      <c r="K94" s="6">
        <v>6250</v>
      </c>
      <c r="L94" s="6">
        <f t="shared" si="11"/>
        <v>6300</v>
      </c>
      <c r="M94" s="20">
        <f t="shared" si="10"/>
        <v>0.16666666666666666</v>
      </c>
    </row>
    <row r="95" spans="6:16" x14ac:dyDescent="0.3">
      <c r="F95" s="1" t="s">
        <v>142</v>
      </c>
      <c r="G95" s="1" t="s">
        <v>143</v>
      </c>
      <c r="H95" s="5">
        <v>11986.74</v>
      </c>
      <c r="I95" s="52">
        <v>14300</v>
      </c>
      <c r="J95" s="5">
        <v>15982.32</v>
      </c>
      <c r="K95" s="6">
        <v>14255</v>
      </c>
      <c r="L95" s="6">
        <f t="shared" si="11"/>
        <v>14300</v>
      </c>
      <c r="M95" s="20">
        <f t="shared" si="10"/>
        <v>0</v>
      </c>
    </row>
    <row r="96" spans="6:16" x14ac:dyDescent="0.3">
      <c r="F96" s="1" t="s">
        <v>144</v>
      </c>
      <c r="G96" s="1" t="s">
        <v>145</v>
      </c>
      <c r="H96" s="5">
        <v>208956.7</v>
      </c>
      <c r="I96" s="52">
        <v>299400</v>
      </c>
      <c r="J96" s="5">
        <v>278608.93</v>
      </c>
      <c r="L96" s="6">
        <f t="shared" si="11"/>
        <v>0</v>
      </c>
      <c r="M96" s="20">
        <f t="shared" si="10"/>
        <v>-1</v>
      </c>
    </row>
    <row r="97" spans="6:13" x14ac:dyDescent="0.3">
      <c r="F97" s="1" t="s">
        <v>336</v>
      </c>
      <c r="G97" s="1" t="s">
        <v>303</v>
      </c>
      <c r="H97" s="5"/>
      <c r="I97" s="52"/>
      <c r="J97" s="5"/>
      <c r="K97" s="19">
        <v>163936</v>
      </c>
      <c r="L97" s="6">
        <f t="shared" si="11"/>
        <v>163900</v>
      </c>
      <c r="M97" s="20"/>
    </row>
    <row r="98" spans="6:13" x14ac:dyDescent="0.3">
      <c r="F98" s="1" t="s">
        <v>337</v>
      </c>
      <c r="G98" s="1" t="s">
        <v>299</v>
      </c>
      <c r="H98" s="5"/>
      <c r="I98" s="52"/>
      <c r="J98" s="5"/>
      <c r="K98" s="19">
        <v>59035</v>
      </c>
      <c r="L98" s="6">
        <f t="shared" si="11"/>
        <v>59000</v>
      </c>
      <c r="M98" s="20"/>
    </row>
    <row r="99" spans="6:13" x14ac:dyDescent="0.3">
      <c r="F99" s="1" t="s">
        <v>338</v>
      </c>
      <c r="G99" s="1" t="s">
        <v>300</v>
      </c>
      <c r="H99" s="5"/>
      <c r="I99" s="52"/>
      <c r="J99" s="5"/>
      <c r="K99" s="19">
        <v>86171</v>
      </c>
      <c r="L99" s="6">
        <f t="shared" si="11"/>
        <v>86200</v>
      </c>
      <c r="M99" s="20"/>
    </row>
    <row r="100" spans="6:13" x14ac:dyDescent="0.3">
      <c r="F100" s="1" t="s">
        <v>339</v>
      </c>
      <c r="G100" s="1" t="s">
        <v>301</v>
      </c>
      <c r="H100" s="5"/>
      <c r="I100" s="52"/>
      <c r="J100" s="5"/>
      <c r="K100" s="19">
        <v>24534</v>
      </c>
      <c r="L100" s="6">
        <f t="shared" si="11"/>
        <v>24500</v>
      </c>
      <c r="M100" s="20"/>
    </row>
    <row r="101" spans="6:13" x14ac:dyDescent="0.3">
      <c r="F101" s="1" t="s">
        <v>340</v>
      </c>
      <c r="G101" s="1" t="s">
        <v>302</v>
      </c>
      <c r="H101" s="5"/>
      <c r="I101" s="52"/>
      <c r="J101" s="5"/>
      <c r="K101" s="19">
        <v>17967</v>
      </c>
      <c r="L101" s="6">
        <f t="shared" si="11"/>
        <v>18000</v>
      </c>
      <c r="M101" s="20"/>
    </row>
    <row r="102" spans="6:13" x14ac:dyDescent="0.3">
      <c r="F102" s="1" t="s">
        <v>146</v>
      </c>
      <c r="G102" s="1" t="s">
        <v>147</v>
      </c>
      <c r="H102" s="5">
        <v>24119.81</v>
      </c>
      <c r="I102" s="52">
        <v>40800</v>
      </c>
      <c r="J102" s="5">
        <v>32159.75</v>
      </c>
      <c r="K102" s="6">
        <v>27400</v>
      </c>
      <c r="L102" s="6">
        <f t="shared" si="11"/>
        <v>27400</v>
      </c>
      <c r="M102" s="20">
        <f t="shared" si="10"/>
        <v>-0.32843137254901961</v>
      </c>
    </row>
    <row r="103" spans="6:13" x14ac:dyDescent="0.3">
      <c r="F103" s="1" t="s">
        <v>148</v>
      </c>
      <c r="G103" s="1" t="s">
        <v>149</v>
      </c>
      <c r="H103" s="5">
        <v>73350</v>
      </c>
      <c r="I103" s="52">
        <v>100200</v>
      </c>
      <c r="J103" s="5">
        <v>97800</v>
      </c>
      <c r="K103" s="6">
        <v>105600</v>
      </c>
      <c r="L103" s="6">
        <f t="shared" si="11"/>
        <v>105600</v>
      </c>
      <c r="M103" s="20">
        <f t="shared" si="10"/>
        <v>5.3892215568862277E-2</v>
      </c>
    </row>
    <row r="104" spans="6:13" x14ac:dyDescent="0.3">
      <c r="F104" s="1" t="s">
        <v>150</v>
      </c>
      <c r="G104" s="1" t="s">
        <v>151</v>
      </c>
      <c r="H104" s="5">
        <v>3426.72</v>
      </c>
      <c r="I104" s="52">
        <v>6600</v>
      </c>
      <c r="J104" s="5">
        <v>4568.96</v>
      </c>
      <c r="K104" s="6">
        <v>4100</v>
      </c>
      <c r="L104" s="6">
        <f t="shared" si="11"/>
        <v>4100</v>
      </c>
      <c r="M104" s="20">
        <f t="shared" si="10"/>
        <v>-0.37878787878787878</v>
      </c>
    </row>
    <row r="105" spans="6:13" x14ac:dyDescent="0.3">
      <c r="F105" s="1" t="s">
        <v>152</v>
      </c>
      <c r="G105" s="1" t="s">
        <v>153</v>
      </c>
      <c r="H105" s="5">
        <v>6341.44</v>
      </c>
      <c r="I105" s="52">
        <v>4900</v>
      </c>
      <c r="J105" s="5">
        <v>8455.25</v>
      </c>
      <c r="K105" s="6">
        <v>6500</v>
      </c>
      <c r="L105" s="6">
        <f t="shared" si="11"/>
        <v>6500</v>
      </c>
      <c r="M105" s="20">
        <f t="shared" si="10"/>
        <v>0.32653061224489793</v>
      </c>
    </row>
    <row r="106" spans="6:13" x14ac:dyDescent="0.3">
      <c r="F106" s="1" t="s">
        <v>154</v>
      </c>
      <c r="G106" s="1" t="s">
        <v>155</v>
      </c>
      <c r="H106" s="5">
        <v>142.1</v>
      </c>
      <c r="I106" s="52">
        <v>400</v>
      </c>
      <c r="J106" s="5">
        <v>189.47</v>
      </c>
      <c r="K106" s="6">
        <v>350</v>
      </c>
      <c r="L106" s="6">
        <f t="shared" si="11"/>
        <v>400</v>
      </c>
      <c r="M106" s="20">
        <f t="shared" si="10"/>
        <v>0</v>
      </c>
    </row>
    <row r="107" spans="6:13" x14ac:dyDescent="0.3">
      <c r="F107" s="1" t="s">
        <v>156</v>
      </c>
      <c r="G107" s="1" t="s">
        <v>157</v>
      </c>
      <c r="H107" s="5">
        <v>28200</v>
      </c>
      <c r="I107" s="52">
        <v>25200</v>
      </c>
      <c r="J107" s="5">
        <v>37600</v>
      </c>
      <c r="K107" s="6">
        <v>47600</v>
      </c>
      <c r="L107" s="6">
        <f t="shared" si="11"/>
        <v>47600</v>
      </c>
      <c r="M107" s="20">
        <f t="shared" si="10"/>
        <v>0.88888888888888884</v>
      </c>
    </row>
    <row r="108" spans="6:13" x14ac:dyDescent="0.3">
      <c r="F108" s="1" t="s">
        <v>158</v>
      </c>
      <c r="G108" s="1" t="s">
        <v>159</v>
      </c>
      <c r="H108" s="5">
        <v>2233.9299999999998</v>
      </c>
      <c r="I108" s="52">
        <v>3000</v>
      </c>
      <c r="J108" s="5">
        <v>2978.57</v>
      </c>
      <c r="K108" s="6">
        <v>3000</v>
      </c>
      <c r="L108" s="6">
        <f t="shared" si="11"/>
        <v>3000</v>
      </c>
      <c r="M108" s="20">
        <f t="shared" si="10"/>
        <v>0</v>
      </c>
    </row>
    <row r="109" spans="6:13" hidden="1" outlineLevel="1" x14ac:dyDescent="0.3">
      <c r="F109" s="1" t="s">
        <v>160</v>
      </c>
      <c r="G109" s="1" t="s">
        <v>161</v>
      </c>
      <c r="H109" s="5">
        <v>0</v>
      </c>
      <c r="I109" s="52">
        <v>0</v>
      </c>
      <c r="J109" s="5">
        <v>0</v>
      </c>
      <c r="L109" s="6">
        <f t="shared" si="11"/>
        <v>0</v>
      </c>
      <c r="M109" s="20" t="e">
        <f t="shared" si="10"/>
        <v>#DIV/0!</v>
      </c>
    </row>
    <row r="110" spans="6:13" collapsed="1" x14ac:dyDescent="0.3">
      <c r="F110" s="1" t="s">
        <v>162</v>
      </c>
      <c r="G110" s="1" t="s">
        <v>163</v>
      </c>
      <c r="H110" s="5">
        <v>386.05</v>
      </c>
      <c r="I110" s="52">
        <v>1400</v>
      </c>
      <c r="J110" s="5">
        <v>514.73</v>
      </c>
      <c r="K110" s="6">
        <v>1250</v>
      </c>
      <c r="L110" s="6">
        <f t="shared" si="11"/>
        <v>1300</v>
      </c>
      <c r="M110" s="20">
        <f t="shared" si="10"/>
        <v>-7.1428571428571425E-2</v>
      </c>
    </row>
    <row r="111" spans="6:13" x14ac:dyDescent="0.3">
      <c r="F111" s="1" t="s">
        <v>164</v>
      </c>
      <c r="G111" s="1" t="s">
        <v>165</v>
      </c>
      <c r="H111" s="5">
        <v>13755.39</v>
      </c>
      <c r="I111" s="52">
        <v>16000</v>
      </c>
      <c r="J111" s="5">
        <v>18340.52</v>
      </c>
      <c r="K111" s="6">
        <v>15500</v>
      </c>
      <c r="L111" s="6">
        <f t="shared" si="11"/>
        <v>15500</v>
      </c>
      <c r="M111" s="20">
        <f t="shared" si="10"/>
        <v>-3.125E-2</v>
      </c>
    </row>
    <row r="112" spans="6:13" x14ac:dyDescent="0.3">
      <c r="F112" s="1" t="s">
        <v>166</v>
      </c>
      <c r="G112" s="1" t="s">
        <v>167</v>
      </c>
      <c r="H112" s="5">
        <v>2186.1999999999998</v>
      </c>
      <c r="I112" s="52">
        <v>2000</v>
      </c>
      <c r="J112" s="5">
        <v>2914.93</v>
      </c>
      <c r="K112" s="6">
        <v>2800</v>
      </c>
      <c r="L112" s="6">
        <f t="shared" si="11"/>
        <v>2800</v>
      </c>
      <c r="M112" s="20">
        <f t="shared" si="10"/>
        <v>0.4</v>
      </c>
    </row>
    <row r="113" spans="6:13" x14ac:dyDescent="0.3">
      <c r="F113" s="1" t="s">
        <v>168</v>
      </c>
      <c r="G113" s="1" t="s">
        <v>169</v>
      </c>
      <c r="H113" s="5">
        <v>11802.69</v>
      </c>
      <c r="I113" s="52">
        <v>1000</v>
      </c>
      <c r="J113" s="5">
        <v>15736.92</v>
      </c>
      <c r="K113" s="6">
        <v>2500</v>
      </c>
      <c r="L113" s="6">
        <f t="shared" si="11"/>
        <v>2500</v>
      </c>
      <c r="M113" s="20">
        <f t="shared" si="10"/>
        <v>1.5</v>
      </c>
    </row>
    <row r="114" spans="6:13" x14ac:dyDescent="0.3">
      <c r="F114" s="1" t="s">
        <v>170</v>
      </c>
      <c r="G114" s="1" t="s">
        <v>171</v>
      </c>
      <c r="H114" s="5">
        <v>1558.4</v>
      </c>
      <c r="I114" s="52">
        <v>500</v>
      </c>
      <c r="J114" s="5">
        <v>2077.87</v>
      </c>
      <c r="K114" s="6">
        <v>1500</v>
      </c>
      <c r="L114" s="6">
        <f t="shared" si="11"/>
        <v>1500</v>
      </c>
      <c r="M114" s="20">
        <f t="shared" si="10"/>
        <v>2</v>
      </c>
    </row>
    <row r="115" spans="6:13" x14ac:dyDescent="0.3">
      <c r="F115" s="1" t="s">
        <v>172</v>
      </c>
      <c r="G115" s="1" t="s">
        <v>173</v>
      </c>
      <c r="H115" s="5">
        <v>1056.0899999999999</v>
      </c>
      <c r="I115" s="52">
        <v>9600</v>
      </c>
      <c r="J115" s="5">
        <v>1408.12</v>
      </c>
      <c r="K115" s="6">
        <v>6500</v>
      </c>
      <c r="L115" s="6">
        <f t="shared" si="11"/>
        <v>6500</v>
      </c>
      <c r="M115" s="20">
        <f t="shared" si="10"/>
        <v>-0.32291666666666669</v>
      </c>
    </row>
    <row r="116" spans="6:13" x14ac:dyDescent="0.3">
      <c r="F116" s="1" t="s">
        <v>174</v>
      </c>
      <c r="G116" s="1" t="s">
        <v>175</v>
      </c>
      <c r="H116" s="5">
        <v>7695.15</v>
      </c>
      <c r="I116" s="52">
        <v>20000</v>
      </c>
      <c r="J116" s="5">
        <v>10260.200000000001</v>
      </c>
      <c r="K116" s="6">
        <v>14550</v>
      </c>
      <c r="L116" s="6">
        <f t="shared" si="11"/>
        <v>14600</v>
      </c>
      <c r="M116" s="20">
        <f t="shared" si="10"/>
        <v>-0.27</v>
      </c>
    </row>
    <row r="117" spans="6:13" x14ac:dyDescent="0.3">
      <c r="F117" s="1" t="s">
        <v>176</v>
      </c>
      <c r="G117" s="1" t="s">
        <v>177</v>
      </c>
      <c r="H117" s="5">
        <v>1741.54</v>
      </c>
      <c r="I117" s="52">
        <v>1700</v>
      </c>
      <c r="J117" s="5">
        <v>2322.0500000000002</v>
      </c>
      <c r="K117" s="6">
        <v>1850</v>
      </c>
      <c r="L117" s="6">
        <f t="shared" si="11"/>
        <v>1900</v>
      </c>
      <c r="M117" s="20">
        <f t="shared" si="10"/>
        <v>0.11764705882352941</v>
      </c>
    </row>
    <row r="118" spans="6:13" x14ac:dyDescent="0.3">
      <c r="F118" s="1" t="s">
        <v>178</v>
      </c>
      <c r="G118" s="1" t="s">
        <v>179</v>
      </c>
      <c r="H118" s="5">
        <v>1354.67</v>
      </c>
      <c r="I118" s="52">
        <v>700</v>
      </c>
      <c r="J118" s="5">
        <v>1806.23</v>
      </c>
      <c r="K118" s="6">
        <v>1500</v>
      </c>
      <c r="L118" s="6">
        <f t="shared" si="11"/>
        <v>1500</v>
      </c>
      <c r="M118" s="20">
        <f t="shared" si="10"/>
        <v>1.1428571428571428</v>
      </c>
    </row>
    <row r="119" spans="6:13" x14ac:dyDescent="0.3">
      <c r="F119" s="1" t="s">
        <v>180</v>
      </c>
      <c r="G119" s="1" t="s">
        <v>181</v>
      </c>
      <c r="H119" s="5">
        <v>22125.05</v>
      </c>
      <c r="I119" s="52">
        <v>24000</v>
      </c>
      <c r="J119" s="5">
        <v>29500.07</v>
      </c>
      <c r="K119" s="6">
        <v>23250</v>
      </c>
      <c r="L119" s="6">
        <f t="shared" si="11"/>
        <v>23300</v>
      </c>
      <c r="M119" s="20">
        <f t="shared" si="10"/>
        <v>-2.9166666666666667E-2</v>
      </c>
    </row>
    <row r="120" spans="6:13" x14ac:dyDescent="0.3">
      <c r="F120" s="1" t="s">
        <v>182</v>
      </c>
      <c r="G120" s="1" t="s">
        <v>183</v>
      </c>
      <c r="H120" s="5">
        <v>2544.91</v>
      </c>
      <c r="I120" s="52">
        <v>10000</v>
      </c>
      <c r="J120" s="5">
        <v>3393.21</v>
      </c>
      <c r="K120" s="6">
        <v>7000</v>
      </c>
      <c r="L120" s="6">
        <f t="shared" si="11"/>
        <v>7000</v>
      </c>
      <c r="M120" s="20">
        <f t="shared" si="10"/>
        <v>-0.3</v>
      </c>
    </row>
    <row r="121" spans="6:13" x14ac:dyDescent="0.3">
      <c r="F121" s="1" t="s">
        <v>184</v>
      </c>
      <c r="G121" s="1" t="s">
        <v>185</v>
      </c>
      <c r="H121" s="5">
        <v>41837.82</v>
      </c>
      <c r="I121" s="52">
        <v>25000</v>
      </c>
      <c r="J121" s="5">
        <v>55783.76</v>
      </c>
      <c r="K121" s="6">
        <v>20500</v>
      </c>
      <c r="L121" s="6">
        <f t="shared" si="11"/>
        <v>20500</v>
      </c>
      <c r="M121" s="20">
        <f t="shared" si="10"/>
        <v>-0.18</v>
      </c>
    </row>
    <row r="122" spans="6:13" x14ac:dyDescent="0.3">
      <c r="F122" s="1" t="s">
        <v>186</v>
      </c>
      <c r="G122" s="1" t="s">
        <v>187</v>
      </c>
      <c r="H122" s="5">
        <v>552.9</v>
      </c>
      <c r="I122" s="52">
        <v>8000</v>
      </c>
      <c r="J122" s="5">
        <v>737.2</v>
      </c>
      <c r="K122" s="6">
        <v>6000</v>
      </c>
      <c r="L122" s="6">
        <f t="shared" si="11"/>
        <v>6000</v>
      </c>
      <c r="M122" s="20">
        <f t="shared" si="10"/>
        <v>-0.25</v>
      </c>
    </row>
    <row r="123" spans="6:13" x14ac:dyDescent="0.3">
      <c r="F123" s="1" t="s">
        <v>188</v>
      </c>
      <c r="G123" s="1" t="s">
        <v>189</v>
      </c>
      <c r="H123" s="5">
        <v>9984</v>
      </c>
      <c r="I123" s="52">
        <v>8400</v>
      </c>
      <c r="J123" s="5">
        <v>13312</v>
      </c>
      <c r="K123" s="6">
        <v>9500</v>
      </c>
      <c r="L123" s="6">
        <f t="shared" si="11"/>
        <v>9500</v>
      </c>
      <c r="M123" s="20">
        <f t="shared" si="10"/>
        <v>0.13095238095238096</v>
      </c>
    </row>
    <row r="124" spans="6:13" x14ac:dyDescent="0.3">
      <c r="F124" s="1" t="s">
        <v>190</v>
      </c>
      <c r="G124" s="1" t="s">
        <v>191</v>
      </c>
      <c r="H124" s="5">
        <v>3176.24</v>
      </c>
      <c r="I124" s="52">
        <v>100</v>
      </c>
      <c r="J124" s="5">
        <v>4234.99</v>
      </c>
      <c r="K124" s="6">
        <v>3500</v>
      </c>
      <c r="L124" s="6">
        <f t="shared" si="11"/>
        <v>3500</v>
      </c>
      <c r="M124" s="20">
        <f t="shared" si="10"/>
        <v>34</v>
      </c>
    </row>
    <row r="125" spans="6:13" x14ac:dyDescent="0.3">
      <c r="F125" s="1" t="s">
        <v>192</v>
      </c>
      <c r="G125" s="1" t="s">
        <v>193</v>
      </c>
      <c r="H125" s="5">
        <v>14670</v>
      </c>
      <c r="I125" s="52">
        <v>19100</v>
      </c>
      <c r="J125" s="5">
        <v>19560</v>
      </c>
      <c r="K125" s="6">
        <v>20000</v>
      </c>
      <c r="L125" s="6">
        <f t="shared" si="11"/>
        <v>20000</v>
      </c>
      <c r="M125" s="20">
        <f t="shared" si="10"/>
        <v>4.712041884816754E-2</v>
      </c>
    </row>
    <row r="126" spans="6:13" x14ac:dyDescent="0.3">
      <c r="F126" s="1" t="s">
        <v>194</v>
      </c>
      <c r="G126" s="1" t="s">
        <v>195</v>
      </c>
      <c r="H126" s="5">
        <v>8000</v>
      </c>
      <c r="I126" s="52">
        <v>8000</v>
      </c>
      <c r="J126" s="5">
        <v>10666.67</v>
      </c>
      <c r="K126" s="6">
        <v>7500</v>
      </c>
      <c r="L126" s="6">
        <f t="shared" si="11"/>
        <v>7500</v>
      </c>
      <c r="M126" s="20">
        <f t="shared" si="10"/>
        <v>-6.25E-2</v>
      </c>
    </row>
    <row r="127" spans="6:13" x14ac:dyDescent="0.3">
      <c r="F127" s="1" t="s">
        <v>196</v>
      </c>
      <c r="G127" s="1" t="s">
        <v>197</v>
      </c>
      <c r="H127" s="5">
        <v>14038.52</v>
      </c>
      <c r="I127" s="52">
        <v>15000</v>
      </c>
      <c r="J127" s="5">
        <v>18718.03</v>
      </c>
      <c r="K127" s="6">
        <v>18000</v>
      </c>
      <c r="L127" s="6">
        <f t="shared" si="11"/>
        <v>18000</v>
      </c>
      <c r="M127" s="20">
        <f t="shared" si="10"/>
        <v>0.2</v>
      </c>
    </row>
    <row r="128" spans="6:13" ht="36" customHeight="1" x14ac:dyDescent="0.3">
      <c r="F128" s="24" t="s">
        <v>5</v>
      </c>
      <c r="G128" s="24" t="s">
        <v>6</v>
      </c>
      <c r="H128" s="26" t="s">
        <v>335</v>
      </c>
      <c r="I128" s="26" t="s">
        <v>332</v>
      </c>
      <c r="J128" s="26" t="s">
        <v>7</v>
      </c>
      <c r="K128" s="27" t="s">
        <v>298</v>
      </c>
      <c r="L128" s="25" t="s">
        <v>349</v>
      </c>
      <c r="M128" s="25" t="s">
        <v>334</v>
      </c>
    </row>
    <row r="129" spans="6:13" x14ac:dyDescent="0.3">
      <c r="F129" s="1" t="s">
        <v>198</v>
      </c>
      <c r="G129" s="1" t="s">
        <v>199</v>
      </c>
      <c r="H129" s="5">
        <v>13518.71</v>
      </c>
      <c r="I129" s="52">
        <v>40000</v>
      </c>
      <c r="J129" s="5">
        <v>18024.95</v>
      </c>
      <c r="K129" s="6">
        <v>22000</v>
      </c>
      <c r="L129" s="6">
        <f t="shared" si="11"/>
        <v>22000</v>
      </c>
      <c r="M129" s="20">
        <f t="shared" si="10"/>
        <v>-0.45</v>
      </c>
    </row>
    <row r="130" spans="6:13" x14ac:dyDescent="0.3">
      <c r="F130" s="1" t="s">
        <v>200</v>
      </c>
      <c r="G130" s="1" t="s">
        <v>201</v>
      </c>
      <c r="H130" s="5">
        <v>923.4</v>
      </c>
      <c r="I130" s="52">
        <v>1400</v>
      </c>
      <c r="J130" s="5">
        <v>1231.2</v>
      </c>
      <c r="K130" s="6">
        <v>1800</v>
      </c>
      <c r="L130" s="6">
        <f t="shared" si="11"/>
        <v>1800</v>
      </c>
      <c r="M130" s="20">
        <f t="shared" si="10"/>
        <v>0.2857142857142857</v>
      </c>
    </row>
    <row r="131" spans="6:13" x14ac:dyDescent="0.3">
      <c r="F131" s="1" t="s">
        <v>202</v>
      </c>
      <c r="G131" s="1" t="s">
        <v>203</v>
      </c>
      <c r="H131" s="5">
        <v>50087.85</v>
      </c>
      <c r="I131" s="52">
        <v>62000</v>
      </c>
      <c r="J131" s="5">
        <v>66783.8</v>
      </c>
      <c r="K131" s="6">
        <v>64525</v>
      </c>
      <c r="L131" s="6">
        <f t="shared" si="11"/>
        <v>64500</v>
      </c>
      <c r="M131" s="20">
        <f t="shared" si="10"/>
        <v>4.0322580645161289E-2</v>
      </c>
    </row>
    <row r="132" spans="6:13" x14ac:dyDescent="0.3">
      <c r="F132" s="1" t="s">
        <v>204</v>
      </c>
      <c r="G132" s="1" t="s">
        <v>205</v>
      </c>
      <c r="H132" s="5">
        <v>2580</v>
      </c>
      <c r="I132" s="52">
        <v>1000</v>
      </c>
      <c r="J132" s="5">
        <v>3440</v>
      </c>
      <c r="K132" s="6">
        <v>2050</v>
      </c>
      <c r="L132" s="6">
        <f t="shared" si="11"/>
        <v>2100</v>
      </c>
      <c r="M132" s="20">
        <f t="shared" si="10"/>
        <v>1.1000000000000001</v>
      </c>
    </row>
    <row r="133" spans="6:13" hidden="1" outlineLevel="1" x14ac:dyDescent="0.3">
      <c r="F133" s="1" t="s">
        <v>206</v>
      </c>
      <c r="G133" s="1" t="s">
        <v>207</v>
      </c>
      <c r="H133" s="5">
        <v>0</v>
      </c>
      <c r="I133" s="52">
        <v>0</v>
      </c>
      <c r="J133" s="5">
        <v>0</v>
      </c>
      <c r="L133" s="6">
        <f t="shared" si="11"/>
        <v>0</v>
      </c>
      <c r="M133" s="20" t="e">
        <f t="shared" si="10"/>
        <v>#DIV/0!</v>
      </c>
    </row>
    <row r="134" spans="6:13" hidden="1" outlineLevel="1" x14ac:dyDescent="0.3">
      <c r="F134" s="1" t="s">
        <v>208</v>
      </c>
      <c r="G134" s="1" t="s">
        <v>209</v>
      </c>
      <c r="H134" s="5">
        <v>0</v>
      </c>
      <c r="I134" s="52">
        <v>0</v>
      </c>
      <c r="J134" s="5">
        <v>0</v>
      </c>
      <c r="L134" s="6">
        <f t="shared" si="11"/>
        <v>0</v>
      </c>
      <c r="M134" s="20" t="e">
        <f t="shared" si="10"/>
        <v>#DIV/0!</v>
      </c>
    </row>
    <row r="135" spans="6:13" collapsed="1" x14ac:dyDescent="0.3">
      <c r="F135" s="1" t="s">
        <v>210</v>
      </c>
      <c r="G135" s="1" t="s">
        <v>211</v>
      </c>
      <c r="H135" s="5">
        <v>2700</v>
      </c>
      <c r="I135" s="52">
        <v>3600</v>
      </c>
      <c r="J135" s="5">
        <v>3600</v>
      </c>
      <c r="K135" s="6">
        <v>3600</v>
      </c>
      <c r="L135" s="6">
        <f t="shared" si="11"/>
        <v>3600</v>
      </c>
      <c r="M135" s="20">
        <f t="shared" si="10"/>
        <v>0</v>
      </c>
    </row>
    <row r="136" spans="6:13" x14ac:dyDescent="0.3">
      <c r="F136" s="1" t="s">
        <v>212</v>
      </c>
      <c r="G136" s="1" t="s">
        <v>213</v>
      </c>
      <c r="H136" s="5">
        <v>0</v>
      </c>
      <c r="I136" s="52">
        <v>100</v>
      </c>
      <c r="J136" s="5">
        <v>0</v>
      </c>
      <c r="K136" s="6">
        <v>500</v>
      </c>
      <c r="L136" s="6">
        <f t="shared" si="11"/>
        <v>500</v>
      </c>
      <c r="M136" s="20">
        <f t="shared" si="10"/>
        <v>4</v>
      </c>
    </row>
    <row r="137" spans="6:13" x14ac:dyDescent="0.3">
      <c r="F137" s="1" t="s">
        <v>214</v>
      </c>
      <c r="G137" s="1" t="s">
        <v>215</v>
      </c>
      <c r="H137" s="5">
        <v>2473.75</v>
      </c>
      <c r="I137" s="52">
        <v>2500</v>
      </c>
      <c r="J137" s="5">
        <v>3298.33</v>
      </c>
      <c r="K137" s="6">
        <v>2500</v>
      </c>
      <c r="L137" s="6">
        <f t="shared" si="11"/>
        <v>2500</v>
      </c>
      <c r="M137" s="20">
        <f t="shared" si="10"/>
        <v>0</v>
      </c>
    </row>
    <row r="138" spans="6:13" x14ac:dyDescent="0.3">
      <c r="F138" s="1" t="s">
        <v>216</v>
      </c>
      <c r="G138" s="1" t="s">
        <v>217</v>
      </c>
      <c r="H138" s="5">
        <v>12301.92</v>
      </c>
      <c r="I138" s="52">
        <v>10000</v>
      </c>
      <c r="J138" s="5">
        <v>16402.560000000001</v>
      </c>
      <c r="K138" s="6">
        <v>12500</v>
      </c>
      <c r="L138" s="6">
        <f t="shared" si="11"/>
        <v>12500</v>
      </c>
      <c r="M138" s="20">
        <f t="shared" si="10"/>
        <v>0.25</v>
      </c>
    </row>
    <row r="139" spans="6:13" x14ac:dyDescent="0.3">
      <c r="F139" s="1" t="s">
        <v>218</v>
      </c>
      <c r="G139" s="1" t="s">
        <v>219</v>
      </c>
      <c r="H139" s="5">
        <v>28.02</v>
      </c>
      <c r="I139" s="52">
        <v>1000</v>
      </c>
      <c r="J139" s="5">
        <v>37.36</v>
      </c>
      <c r="K139" s="6">
        <v>1200</v>
      </c>
      <c r="L139" s="6">
        <f t="shared" si="11"/>
        <v>1200</v>
      </c>
      <c r="M139" s="20">
        <f t="shared" si="10"/>
        <v>0.2</v>
      </c>
    </row>
    <row r="140" spans="6:13" x14ac:dyDescent="0.3">
      <c r="F140" s="1" t="s">
        <v>220</v>
      </c>
      <c r="G140" s="1" t="s">
        <v>221</v>
      </c>
      <c r="H140" s="5">
        <v>1267.17</v>
      </c>
      <c r="I140" s="52">
        <v>4000</v>
      </c>
      <c r="J140" s="5">
        <v>1689.56</v>
      </c>
      <c r="K140" s="6">
        <v>2500</v>
      </c>
      <c r="L140" s="6">
        <f t="shared" si="11"/>
        <v>2500</v>
      </c>
      <c r="M140" s="20">
        <f t="shared" si="10"/>
        <v>-0.375</v>
      </c>
    </row>
    <row r="141" spans="6:13" x14ac:dyDescent="0.3">
      <c r="F141" s="1" t="s">
        <v>222</v>
      </c>
      <c r="G141" s="1" t="s">
        <v>223</v>
      </c>
      <c r="H141" s="5">
        <v>13375</v>
      </c>
      <c r="I141" s="52">
        <v>16000</v>
      </c>
      <c r="J141" s="5">
        <v>17833.330000000002</v>
      </c>
      <c r="K141" s="6">
        <v>18500</v>
      </c>
      <c r="L141" s="6">
        <v>500</v>
      </c>
      <c r="M141" s="20">
        <f t="shared" si="10"/>
        <v>-0.96875</v>
      </c>
    </row>
    <row r="142" spans="6:13" x14ac:dyDescent="0.3">
      <c r="F142" s="1" t="s">
        <v>224</v>
      </c>
      <c r="G142" s="1" t="s">
        <v>225</v>
      </c>
      <c r="H142" s="5">
        <v>500</v>
      </c>
      <c r="I142" s="52">
        <v>1200</v>
      </c>
      <c r="J142" s="5">
        <v>666.67</v>
      </c>
      <c r="K142" s="6">
        <v>1500</v>
      </c>
      <c r="L142" s="6">
        <f t="shared" si="11"/>
        <v>1500</v>
      </c>
      <c r="M142" s="20">
        <f t="shared" si="10"/>
        <v>0.25</v>
      </c>
    </row>
    <row r="143" spans="6:13" x14ac:dyDescent="0.3">
      <c r="F143" s="1" t="s">
        <v>226</v>
      </c>
      <c r="G143" s="1" t="s">
        <v>227</v>
      </c>
      <c r="H143" s="5">
        <v>300</v>
      </c>
      <c r="I143" s="52">
        <v>1500</v>
      </c>
      <c r="J143" s="5">
        <v>400</v>
      </c>
      <c r="K143" s="6">
        <v>1500</v>
      </c>
      <c r="L143" s="6">
        <f t="shared" si="11"/>
        <v>1500</v>
      </c>
      <c r="M143" s="20">
        <f t="shared" si="10"/>
        <v>0</v>
      </c>
    </row>
    <row r="144" spans="6:13" x14ac:dyDescent="0.3">
      <c r="F144" s="1" t="s">
        <v>228</v>
      </c>
      <c r="G144" s="1" t="s">
        <v>229</v>
      </c>
      <c r="H144" s="5">
        <v>4200</v>
      </c>
      <c r="I144" s="52">
        <v>4000</v>
      </c>
      <c r="J144" s="5">
        <v>5600</v>
      </c>
      <c r="K144" s="6">
        <v>8400</v>
      </c>
      <c r="L144" s="6">
        <f t="shared" si="11"/>
        <v>8400</v>
      </c>
      <c r="M144" s="20">
        <f t="shared" si="10"/>
        <v>1.1000000000000001</v>
      </c>
    </row>
    <row r="145" spans="6:13" x14ac:dyDescent="0.3">
      <c r="F145" s="1" t="s">
        <v>230</v>
      </c>
      <c r="G145" s="1" t="s">
        <v>231</v>
      </c>
      <c r="H145" s="5">
        <v>96</v>
      </c>
      <c r="I145" s="52">
        <v>200</v>
      </c>
      <c r="J145" s="5">
        <v>128</v>
      </c>
      <c r="K145" s="6">
        <v>500</v>
      </c>
      <c r="L145" s="6">
        <f t="shared" si="11"/>
        <v>500</v>
      </c>
      <c r="M145" s="20">
        <f t="shared" si="10"/>
        <v>1.5</v>
      </c>
    </row>
    <row r="146" spans="6:13" x14ac:dyDescent="0.3">
      <c r="F146" s="1" t="s">
        <v>232</v>
      </c>
      <c r="G146" s="1" t="s">
        <v>233</v>
      </c>
      <c r="H146" s="5">
        <v>2065.4899999999998</v>
      </c>
      <c r="I146" s="52">
        <v>3000</v>
      </c>
      <c r="J146" s="5">
        <v>2753.99</v>
      </c>
      <c r="K146" s="6">
        <v>3250</v>
      </c>
      <c r="L146" s="6">
        <f t="shared" si="11"/>
        <v>3300</v>
      </c>
      <c r="M146" s="20">
        <f t="shared" si="10"/>
        <v>0.1</v>
      </c>
    </row>
    <row r="147" spans="6:13" hidden="1" outlineLevel="1" x14ac:dyDescent="0.3">
      <c r="F147" s="1" t="s">
        <v>234</v>
      </c>
      <c r="G147" s="1" t="s">
        <v>235</v>
      </c>
      <c r="H147" s="5">
        <v>0</v>
      </c>
      <c r="I147" s="52">
        <v>0</v>
      </c>
      <c r="J147" s="5">
        <v>0</v>
      </c>
      <c r="L147" s="6">
        <f t="shared" si="11"/>
        <v>0</v>
      </c>
      <c r="M147" s="20" t="e">
        <f t="shared" si="10"/>
        <v>#DIV/0!</v>
      </c>
    </row>
    <row r="148" spans="6:13" collapsed="1" x14ac:dyDescent="0.3">
      <c r="F148" s="1" t="s">
        <v>236</v>
      </c>
      <c r="G148" s="1" t="s">
        <v>237</v>
      </c>
      <c r="H148" s="5">
        <v>44402.8</v>
      </c>
      <c r="I148" s="52">
        <v>78000</v>
      </c>
      <c r="J148" s="5">
        <v>59203.73</v>
      </c>
      <c r="K148" s="6">
        <v>80250</v>
      </c>
      <c r="L148" s="6">
        <f t="shared" si="11"/>
        <v>80300</v>
      </c>
      <c r="M148" s="20">
        <f t="shared" si="10"/>
        <v>2.9487179487179487E-2</v>
      </c>
    </row>
    <row r="149" spans="6:13" hidden="1" outlineLevel="1" x14ac:dyDescent="0.3">
      <c r="F149" s="1" t="s">
        <v>238</v>
      </c>
      <c r="G149" s="1" t="s">
        <v>239</v>
      </c>
      <c r="H149" s="5">
        <v>0</v>
      </c>
      <c r="I149" s="52">
        <v>0</v>
      </c>
      <c r="J149" s="5">
        <v>0</v>
      </c>
      <c r="L149" s="6">
        <f t="shared" si="11"/>
        <v>0</v>
      </c>
      <c r="M149" s="20" t="e">
        <f t="shared" si="10"/>
        <v>#DIV/0!</v>
      </c>
    </row>
    <row r="150" spans="6:13" collapsed="1" x14ac:dyDescent="0.3">
      <c r="F150" s="1" t="s">
        <v>240</v>
      </c>
      <c r="G150" s="1" t="s">
        <v>241</v>
      </c>
      <c r="H150" s="5">
        <v>100</v>
      </c>
      <c r="I150" s="52">
        <v>3000</v>
      </c>
      <c r="J150" s="5">
        <v>133.33000000000001</v>
      </c>
      <c r="K150" s="6">
        <v>1200</v>
      </c>
      <c r="L150" s="6">
        <f t="shared" si="11"/>
        <v>1200</v>
      </c>
      <c r="M150" s="20">
        <f t="shared" si="10"/>
        <v>-0.6</v>
      </c>
    </row>
    <row r="151" spans="6:13" x14ac:dyDescent="0.3">
      <c r="F151" s="1" t="s">
        <v>242</v>
      </c>
      <c r="G151" s="1" t="s">
        <v>243</v>
      </c>
      <c r="H151" s="5">
        <v>2077.91</v>
      </c>
      <c r="I151" s="52">
        <v>100</v>
      </c>
      <c r="J151" s="5">
        <v>2770.55</v>
      </c>
      <c r="K151" s="6">
        <v>2050</v>
      </c>
      <c r="L151" s="6">
        <f t="shared" si="11"/>
        <v>2100</v>
      </c>
      <c r="M151" s="20">
        <f t="shared" si="10"/>
        <v>20</v>
      </c>
    </row>
    <row r="152" spans="6:13" hidden="1" outlineLevel="1" x14ac:dyDescent="0.3">
      <c r="F152" s="1" t="s">
        <v>244</v>
      </c>
      <c r="G152" s="1" t="s">
        <v>245</v>
      </c>
      <c r="H152" s="5">
        <v>0</v>
      </c>
      <c r="I152" s="52">
        <v>0</v>
      </c>
      <c r="J152" s="5">
        <v>0</v>
      </c>
      <c r="L152" s="6">
        <f t="shared" si="11"/>
        <v>0</v>
      </c>
      <c r="M152" s="20" t="e">
        <f t="shared" si="10"/>
        <v>#DIV/0!</v>
      </c>
    </row>
    <row r="153" spans="6:13" collapsed="1" x14ac:dyDescent="0.3">
      <c r="F153" s="1" t="s">
        <v>246</v>
      </c>
      <c r="G153" s="1" t="s">
        <v>247</v>
      </c>
      <c r="H153" s="5">
        <v>1013.44</v>
      </c>
      <c r="I153" s="52">
        <v>2600</v>
      </c>
      <c r="J153" s="5">
        <v>1351.25</v>
      </c>
      <c r="K153" s="6">
        <v>1000</v>
      </c>
      <c r="L153" s="6">
        <f t="shared" si="11"/>
        <v>1000</v>
      </c>
      <c r="M153" s="20">
        <f t="shared" si="10"/>
        <v>-0.61538461538461542</v>
      </c>
    </row>
    <row r="154" spans="6:13" x14ac:dyDescent="0.3">
      <c r="F154" s="1" t="s">
        <v>248</v>
      </c>
      <c r="G154" s="1" t="s">
        <v>249</v>
      </c>
      <c r="H154" s="5">
        <v>936.11</v>
      </c>
      <c r="I154" s="52">
        <v>200</v>
      </c>
      <c r="J154" s="5">
        <v>1248.1500000000001</v>
      </c>
      <c r="K154" s="6">
        <v>1250</v>
      </c>
      <c r="L154" s="6">
        <f t="shared" si="11"/>
        <v>1300</v>
      </c>
      <c r="M154" s="20">
        <f t="shared" si="10"/>
        <v>5.5</v>
      </c>
    </row>
    <row r="155" spans="6:13" x14ac:dyDescent="0.3">
      <c r="F155" s="1" t="s">
        <v>250</v>
      </c>
      <c r="G155" s="1" t="s">
        <v>251</v>
      </c>
      <c r="H155" s="5">
        <v>5099.54</v>
      </c>
      <c r="I155" s="52">
        <v>5000</v>
      </c>
      <c r="J155" s="5">
        <v>6799.39</v>
      </c>
      <c r="K155" s="6">
        <v>5000</v>
      </c>
      <c r="L155" s="6">
        <f t="shared" si="11"/>
        <v>5000</v>
      </c>
      <c r="M155" s="20">
        <f t="shared" si="10"/>
        <v>0</v>
      </c>
    </row>
    <row r="156" spans="6:13" x14ac:dyDescent="0.3">
      <c r="F156" s="1" t="s">
        <v>252</v>
      </c>
      <c r="G156" s="1" t="s">
        <v>253</v>
      </c>
      <c r="H156" s="5">
        <v>4753.3100000000004</v>
      </c>
      <c r="I156" s="52">
        <v>7000</v>
      </c>
      <c r="J156" s="5">
        <v>6337.75</v>
      </c>
      <c r="K156" s="6">
        <v>6800</v>
      </c>
      <c r="L156" s="6">
        <f t="shared" si="11"/>
        <v>6800</v>
      </c>
      <c r="M156" s="20">
        <f t="shared" si="10"/>
        <v>-2.8571428571428571E-2</v>
      </c>
    </row>
    <row r="157" spans="6:13" x14ac:dyDescent="0.3">
      <c r="F157" s="1" t="s">
        <v>254</v>
      </c>
      <c r="G157" s="1" t="s">
        <v>255</v>
      </c>
      <c r="H157" s="5">
        <v>1327.63</v>
      </c>
      <c r="I157" s="52">
        <v>2000</v>
      </c>
      <c r="J157" s="5">
        <v>1770.17</v>
      </c>
      <c r="K157" s="6">
        <v>1950</v>
      </c>
      <c r="L157" s="6">
        <f t="shared" si="11"/>
        <v>2000</v>
      </c>
      <c r="M157" s="20">
        <f t="shared" ref="M157:M189" si="12">(L157-I157)/I157</f>
        <v>0</v>
      </c>
    </row>
    <row r="158" spans="6:13" x14ac:dyDescent="0.3">
      <c r="F158" s="1" t="s">
        <v>256</v>
      </c>
      <c r="G158" s="1" t="s">
        <v>257</v>
      </c>
      <c r="H158" s="5">
        <v>1851.62</v>
      </c>
      <c r="I158" s="52">
        <v>1500</v>
      </c>
      <c r="J158" s="5">
        <v>2468.83</v>
      </c>
      <c r="K158" s="6">
        <v>1250</v>
      </c>
      <c r="L158" s="6">
        <f t="shared" ref="L158:L188" si="13">ROUND(K158,-2)</f>
        <v>1300</v>
      </c>
      <c r="M158" s="20">
        <f t="shared" si="12"/>
        <v>-0.13333333333333333</v>
      </c>
    </row>
    <row r="159" spans="6:13" x14ac:dyDescent="0.3">
      <c r="F159" s="1" t="s">
        <v>258</v>
      </c>
      <c r="G159" s="1" t="s">
        <v>259</v>
      </c>
      <c r="H159" s="5">
        <v>2582.1999999999998</v>
      </c>
      <c r="I159" s="52">
        <v>2500</v>
      </c>
      <c r="J159" s="5">
        <v>3442.93</v>
      </c>
      <c r="K159" s="6">
        <v>2600</v>
      </c>
      <c r="L159" s="6">
        <f t="shared" si="13"/>
        <v>2600</v>
      </c>
      <c r="M159" s="20">
        <f t="shared" si="12"/>
        <v>0.04</v>
      </c>
    </row>
    <row r="160" spans="6:13" x14ac:dyDescent="0.3">
      <c r="F160" s="1" t="s">
        <v>260</v>
      </c>
      <c r="G160" s="1" t="s">
        <v>261</v>
      </c>
      <c r="H160" s="5">
        <v>471.24</v>
      </c>
      <c r="I160" s="52">
        <v>1000</v>
      </c>
      <c r="J160" s="5">
        <v>628.32000000000005</v>
      </c>
      <c r="K160" s="6">
        <v>800</v>
      </c>
      <c r="L160" s="6">
        <f t="shared" si="13"/>
        <v>800</v>
      </c>
      <c r="M160" s="20">
        <f t="shared" si="12"/>
        <v>-0.2</v>
      </c>
    </row>
    <row r="161" spans="6:13" hidden="1" outlineLevel="1" x14ac:dyDescent="0.3">
      <c r="F161" s="1" t="s">
        <v>262</v>
      </c>
      <c r="G161" s="1" t="s">
        <v>263</v>
      </c>
      <c r="H161" s="5">
        <v>0</v>
      </c>
      <c r="I161" s="52">
        <v>0</v>
      </c>
      <c r="J161" s="5">
        <v>0</v>
      </c>
      <c r="L161" s="6">
        <f t="shared" si="13"/>
        <v>0</v>
      </c>
      <c r="M161" s="20" t="e">
        <f t="shared" si="12"/>
        <v>#DIV/0!</v>
      </c>
    </row>
    <row r="162" spans="6:13" hidden="1" outlineLevel="1" x14ac:dyDescent="0.3">
      <c r="F162" s="1" t="s">
        <v>264</v>
      </c>
      <c r="G162" s="1" t="s">
        <v>265</v>
      </c>
      <c r="H162" s="5">
        <v>0</v>
      </c>
      <c r="I162" s="52">
        <v>0</v>
      </c>
      <c r="J162" s="5">
        <v>0</v>
      </c>
      <c r="L162" s="6">
        <f t="shared" si="13"/>
        <v>0</v>
      </c>
      <c r="M162" s="20" t="e">
        <f t="shared" si="12"/>
        <v>#DIV/0!</v>
      </c>
    </row>
    <row r="163" spans="6:13" hidden="1" outlineLevel="1" x14ac:dyDescent="0.3">
      <c r="F163" s="1" t="s">
        <v>266</v>
      </c>
      <c r="G163" s="1" t="s">
        <v>267</v>
      </c>
      <c r="H163" s="5">
        <v>0</v>
      </c>
      <c r="I163" s="52">
        <v>0</v>
      </c>
      <c r="J163" s="5">
        <v>0</v>
      </c>
      <c r="L163" s="6">
        <f t="shared" si="13"/>
        <v>0</v>
      </c>
      <c r="M163" s="20" t="e">
        <f t="shared" si="12"/>
        <v>#DIV/0!</v>
      </c>
    </row>
    <row r="164" spans="6:13" collapsed="1" x14ac:dyDescent="0.3">
      <c r="F164" s="1" t="s">
        <v>268</v>
      </c>
      <c r="G164" s="1" t="s">
        <v>269</v>
      </c>
      <c r="H164" s="5">
        <v>0</v>
      </c>
      <c r="I164" s="52">
        <v>15000</v>
      </c>
      <c r="J164" s="5">
        <v>0</v>
      </c>
      <c r="K164" s="6">
        <v>20000</v>
      </c>
      <c r="L164" s="6">
        <f t="shared" si="13"/>
        <v>20000</v>
      </c>
      <c r="M164" s="20">
        <f t="shared" si="12"/>
        <v>0.33333333333333331</v>
      </c>
    </row>
    <row r="165" spans="6:13" x14ac:dyDescent="0.3">
      <c r="F165" s="1" t="s">
        <v>270</v>
      </c>
      <c r="G165" s="1" t="s">
        <v>271</v>
      </c>
      <c r="H165" s="5">
        <v>64272</v>
      </c>
      <c r="I165" s="52">
        <v>68100</v>
      </c>
      <c r="J165" s="5">
        <v>85696</v>
      </c>
      <c r="K165" s="6">
        <v>22749</v>
      </c>
      <c r="L165" s="6">
        <f t="shared" si="13"/>
        <v>22700</v>
      </c>
      <c r="M165" s="20">
        <f t="shared" si="12"/>
        <v>-0.66666666666666663</v>
      </c>
    </row>
    <row r="166" spans="6:13" hidden="1" outlineLevel="1" x14ac:dyDescent="0.3">
      <c r="F166" s="1" t="s">
        <v>272</v>
      </c>
      <c r="G166" s="1" t="s">
        <v>273</v>
      </c>
      <c r="H166" s="5">
        <v>0</v>
      </c>
      <c r="I166" s="52">
        <v>0</v>
      </c>
      <c r="J166" s="5">
        <v>0</v>
      </c>
      <c r="L166" s="6">
        <f t="shared" si="13"/>
        <v>0</v>
      </c>
      <c r="M166" s="20" t="e">
        <f t="shared" si="12"/>
        <v>#DIV/0!</v>
      </c>
    </row>
    <row r="167" spans="6:13" collapsed="1" x14ac:dyDescent="0.3">
      <c r="F167" s="1" t="s">
        <v>274</v>
      </c>
      <c r="G167" s="1" t="s">
        <v>275</v>
      </c>
      <c r="H167" s="5">
        <v>3830.35</v>
      </c>
      <c r="I167" s="52">
        <v>1100</v>
      </c>
      <c r="J167" s="5">
        <v>5107.13</v>
      </c>
      <c r="K167" s="6">
        <v>967</v>
      </c>
      <c r="L167" s="6">
        <f t="shared" si="13"/>
        <v>1000</v>
      </c>
      <c r="M167" s="20">
        <f t="shared" si="12"/>
        <v>-9.0909090909090912E-2</v>
      </c>
    </row>
    <row r="168" spans="6:13" hidden="1" outlineLevel="1" x14ac:dyDescent="0.3">
      <c r="F168" s="1" t="s">
        <v>276</v>
      </c>
      <c r="G168" s="1" t="s">
        <v>59</v>
      </c>
      <c r="H168" s="5">
        <v>0</v>
      </c>
      <c r="I168" s="52">
        <v>0</v>
      </c>
      <c r="J168" s="5">
        <v>0</v>
      </c>
      <c r="L168" s="6">
        <f t="shared" si="13"/>
        <v>0</v>
      </c>
      <c r="M168" s="20" t="e">
        <f t="shared" si="12"/>
        <v>#DIV/0!</v>
      </c>
    </row>
    <row r="169" spans="6:13" hidden="1" outlineLevel="1" x14ac:dyDescent="0.3">
      <c r="F169" s="1" t="s">
        <v>277</v>
      </c>
      <c r="G169" s="1" t="s">
        <v>167</v>
      </c>
      <c r="H169" s="5">
        <v>0</v>
      </c>
      <c r="I169" s="52">
        <v>0</v>
      </c>
      <c r="J169" s="5">
        <v>0</v>
      </c>
      <c r="L169" s="6">
        <f t="shared" si="13"/>
        <v>0</v>
      </c>
      <c r="M169" s="20" t="e">
        <f t="shared" si="12"/>
        <v>#DIV/0!</v>
      </c>
    </row>
    <row r="170" spans="6:13" hidden="1" outlineLevel="1" x14ac:dyDescent="0.3">
      <c r="F170" s="1" t="s">
        <v>278</v>
      </c>
      <c r="G170" s="1" t="s">
        <v>191</v>
      </c>
      <c r="H170" s="5">
        <v>0</v>
      </c>
      <c r="I170" s="52">
        <v>0</v>
      </c>
      <c r="J170" s="5">
        <v>0</v>
      </c>
      <c r="L170" s="6">
        <f t="shared" si="13"/>
        <v>0</v>
      </c>
      <c r="M170" s="20" t="e">
        <f t="shared" si="12"/>
        <v>#DIV/0!</v>
      </c>
    </row>
    <row r="171" spans="6:13" collapsed="1" x14ac:dyDescent="0.3">
      <c r="F171" s="32" t="s">
        <v>346</v>
      </c>
      <c r="G171" s="32" t="s">
        <v>347</v>
      </c>
      <c r="H171" s="33">
        <v>1980</v>
      </c>
      <c r="I171" s="53">
        <v>0</v>
      </c>
      <c r="J171" s="33">
        <v>2640</v>
      </c>
      <c r="K171" s="12"/>
      <c r="L171" s="12">
        <v>18000</v>
      </c>
      <c r="M171" s="20">
        <v>0</v>
      </c>
    </row>
    <row r="172" spans="6:13" hidden="1" outlineLevel="1" x14ac:dyDescent="0.3">
      <c r="F172" s="1" t="s">
        <v>280</v>
      </c>
      <c r="G172" s="1" t="s">
        <v>63</v>
      </c>
      <c r="H172" s="5">
        <v>0</v>
      </c>
      <c r="I172" s="52">
        <v>0</v>
      </c>
      <c r="J172" s="5">
        <v>0</v>
      </c>
      <c r="L172" s="6">
        <f t="shared" si="13"/>
        <v>0</v>
      </c>
      <c r="M172" s="20" t="e">
        <f t="shared" si="12"/>
        <v>#DIV/0!</v>
      </c>
    </row>
    <row r="173" spans="6:13" hidden="1" outlineLevel="1" x14ac:dyDescent="0.3">
      <c r="F173" s="1" t="s">
        <v>281</v>
      </c>
      <c r="G173" s="1" t="s">
        <v>65</v>
      </c>
      <c r="H173" s="5">
        <v>0</v>
      </c>
      <c r="I173" s="52">
        <v>0</v>
      </c>
      <c r="J173" s="5">
        <v>0</v>
      </c>
      <c r="L173" s="6">
        <f t="shared" si="13"/>
        <v>0</v>
      </c>
      <c r="M173" s="20" t="e">
        <f t="shared" si="12"/>
        <v>#DIV/0!</v>
      </c>
    </row>
    <row r="174" spans="6:13" hidden="1" outlineLevel="1" x14ac:dyDescent="0.3">
      <c r="F174" s="1" t="s">
        <v>282</v>
      </c>
      <c r="G174" s="1" t="s">
        <v>187</v>
      </c>
      <c r="H174" s="5">
        <v>0</v>
      </c>
      <c r="I174" s="52">
        <v>0</v>
      </c>
      <c r="J174" s="5">
        <v>0</v>
      </c>
      <c r="L174" s="6">
        <f t="shared" si="13"/>
        <v>0</v>
      </c>
      <c r="M174" s="20" t="e">
        <f t="shared" si="12"/>
        <v>#DIV/0!</v>
      </c>
    </row>
    <row r="175" spans="6:13" hidden="1" outlineLevel="1" x14ac:dyDescent="0.3">
      <c r="F175" s="1" t="s">
        <v>283</v>
      </c>
      <c r="G175" s="1" t="s">
        <v>243</v>
      </c>
      <c r="H175" s="5">
        <v>0</v>
      </c>
      <c r="I175" s="52">
        <v>0</v>
      </c>
      <c r="J175" s="5">
        <v>0</v>
      </c>
      <c r="L175" s="6">
        <f t="shared" si="13"/>
        <v>0</v>
      </c>
      <c r="M175" s="20" t="e">
        <f t="shared" si="12"/>
        <v>#DIV/0!</v>
      </c>
    </row>
    <row r="176" spans="6:13" hidden="1" outlineLevel="1" x14ac:dyDescent="0.3">
      <c r="F176" s="1" t="s">
        <v>284</v>
      </c>
      <c r="G176" s="1" t="s">
        <v>265</v>
      </c>
      <c r="H176" s="5">
        <v>0</v>
      </c>
      <c r="I176" s="52">
        <v>0</v>
      </c>
      <c r="J176" s="5">
        <v>0</v>
      </c>
      <c r="L176" s="6">
        <f t="shared" si="13"/>
        <v>0</v>
      </c>
      <c r="M176" s="20" t="e">
        <f t="shared" si="12"/>
        <v>#DIV/0!</v>
      </c>
    </row>
    <row r="177" spans="6:18" hidden="1" outlineLevel="1" x14ac:dyDescent="0.3">
      <c r="F177" s="1" t="s">
        <v>285</v>
      </c>
      <c r="G177" s="1" t="s">
        <v>71</v>
      </c>
      <c r="H177" s="5">
        <v>0</v>
      </c>
      <c r="I177" s="52">
        <v>0</v>
      </c>
      <c r="J177" s="5">
        <v>0</v>
      </c>
      <c r="L177" s="6">
        <f t="shared" si="13"/>
        <v>0</v>
      </c>
      <c r="M177" s="20" t="e">
        <f t="shared" si="12"/>
        <v>#DIV/0!</v>
      </c>
    </row>
    <row r="178" spans="6:18" hidden="1" outlineLevel="1" x14ac:dyDescent="0.3">
      <c r="F178" s="1" t="s">
        <v>286</v>
      </c>
      <c r="G178" s="1" t="s">
        <v>342</v>
      </c>
      <c r="H178" s="5">
        <v>0</v>
      </c>
      <c r="I178" s="52">
        <v>0</v>
      </c>
      <c r="J178" s="5">
        <v>0</v>
      </c>
      <c r="L178" s="6">
        <f t="shared" si="13"/>
        <v>0</v>
      </c>
      <c r="M178" s="20" t="e">
        <f t="shared" si="12"/>
        <v>#DIV/0!</v>
      </c>
    </row>
    <row r="179" spans="6:18" hidden="1" outlineLevel="1" x14ac:dyDescent="0.3">
      <c r="F179" s="1" t="s">
        <v>287</v>
      </c>
      <c r="G179" s="1" t="s">
        <v>75</v>
      </c>
      <c r="H179" s="5">
        <v>0</v>
      </c>
      <c r="I179" s="52">
        <v>0</v>
      </c>
      <c r="J179" s="5">
        <v>0</v>
      </c>
      <c r="L179" s="6">
        <f t="shared" si="13"/>
        <v>0</v>
      </c>
      <c r="M179" s="20" t="e">
        <f t="shared" si="12"/>
        <v>#DIV/0!</v>
      </c>
    </row>
    <row r="180" spans="6:18" hidden="1" outlineLevel="1" x14ac:dyDescent="0.3">
      <c r="F180" s="1" t="s">
        <v>288</v>
      </c>
      <c r="G180" s="1" t="s">
        <v>9</v>
      </c>
      <c r="H180" s="5">
        <v>0</v>
      </c>
      <c r="I180" s="52">
        <v>0</v>
      </c>
      <c r="J180" s="5">
        <v>0</v>
      </c>
      <c r="L180" s="6">
        <f t="shared" si="13"/>
        <v>0</v>
      </c>
      <c r="M180" s="20" t="e">
        <f t="shared" si="12"/>
        <v>#DIV/0!</v>
      </c>
    </row>
    <row r="181" spans="6:18" hidden="1" outlineLevel="1" x14ac:dyDescent="0.3">
      <c r="F181" s="1" t="s">
        <v>289</v>
      </c>
      <c r="G181" s="1" t="s">
        <v>139</v>
      </c>
      <c r="H181" s="5">
        <v>0</v>
      </c>
      <c r="I181" s="52">
        <v>0</v>
      </c>
      <c r="J181" s="5">
        <v>0</v>
      </c>
      <c r="L181" s="6">
        <f t="shared" si="13"/>
        <v>0</v>
      </c>
      <c r="M181" s="20" t="e">
        <f t="shared" si="12"/>
        <v>#DIV/0!</v>
      </c>
    </row>
    <row r="182" spans="6:18" hidden="1" outlineLevel="1" x14ac:dyDescent="0.3">
      <c r="F182" s="1" t="s">
        <v>290</v>
      </c>
      <c r="G182" s="1" t="s">
        <v>139</v>
      </c>
      <c r="H182" s="5">
        <v>0</v>
      </c>
      <c r="I182" s="52">
        <v>0</v>
      </c>
      <c r="J182" s="5">
        <v>0</v>
      </c>
      <c r="L182" s="6">
        <f t="shared" si="13"/>
        <v>0</v>
      </c>
      <c r="M182" s="20" t="e">
        <f t="shared" si="12"/>
        <v>#DIV/0!</v>
      </c>
    </row>
    <row r="183" spans="6:18" hidden="1" outlineLevel="1" x14ac:dyDescent="0.3">
      <c r="F183" s="1" t="s">
        <v>291</v>
      </c>
      <c r="G183" s="1" t="s">
        <v>145</v>
      </c>
      <c r="H183" s="5">
        <v>0</v>
      </c>
      <c r="I183" s="52">
        <v>0</v>
      </c>
      <c r="J183" s="5">
        <v>0</v>
      </c>
      <c r="L183" s="6">
        <f t="shared" si="13"/>
        <v>0</v>
      </c>
      <c r="M183" s="20" t="e">
        <f t="shared" si="12"/>
        <v>#DIV/0!</v>
      </c>
    </row>
    <row r="184" spans="6:18" hidden="1" outlineLevel="1" x14ac:dyDescent="0.3">
      <c r="F184" s="1" t="s">
        <v>292</v>
      </c>
      <c r="G184" s="1" t="s">
        <v>157</v>
      </c>
      <c r="H184" s="5">
        <v>0</v>
      </c>
      <c r="I184" s="52">
        <v>0</v>
      </c>
      <c r="J184" s="5">
        <v>0</v>
      </c>
      <c r="L184" s="6">
        <f t="shared" si="13"/>
        <v>0</v>
      </c>
      <c r="M184" s="20" t="e">
        <f t="shared" si="12"/>
        <v>#DIV/0!</v>
      </c>
    </row>
    <row r="185" spans="6:18" hidden="1" outlineLevel="1" x14ac:dyDescent="0.3">
      <c r="F185" s="1" t="s">
        <v>293</v>
      </c>
      <c r="G185" s="1" t="s">
        <v>294</v>
      </c>
      <c r="H185" s="5">
        <v>0</v>
      </c>
      <c r="I185" s="52">
        <v>0</v>
      </c>
      <c r="J185" s="5">
        <v>0</v>
      </c>
      <c r="L185" s="6">
        <f t="shared" si="13"/>
        <v>0</v>
      </c>
      <c r="M185" s="20" t="e">
        <f t="shared" si="12"/>
        <v>#DIV/0!</v>
      </c>
    </row>
    <row r="186" spans="6:18" hidden="1" outlineLevel="1" x14ac:dyDescent="0.3">
      <c r="F186" s="1" t="s">
        <v>295</v>
      </c>
      <c r="G186" s="1" t="s">
        <v>269</v>
      </c>
      <c r="H186" s="5">
        <v>0</v>
      </c>
      <c r="I186" s="52">
        <v>0</v>
      </c>
      <c r="J186" s="5">
        <v>0</v>
      </c>
      <c r="L186" s="6">
        <f t="shared" si="13"/>
        <v>0</v>
      </c>
      <c r="M186" s="20" t="e">
        <f t="shared" si="12"/>
        <v>#DIV/0!</v>
      </c>
    </row>
    <row r="187" spans="6:18" hidden="1" outlineLevel="1" x14ac:dyDescent="0.3">
      <c r="F187" s="1" t="s">
        <v>296</v>
      </c>
      <c r="G187" s="1" t="s">
        <v>271</v>
      </c>
      <c r="H187" s="5">
        <v>0</v>
      </c>
      <c r="I187" s="52">
        <v>0</v>
      </c>
      <c r="J187" s="5">
        <v>0</v>
      </c>
      <c r="L187" s="6">
        <f t="shared" si="13"/>
        <v>0</v>
      </c>
      <c r="M187" s="20" t="e">
        <f t="shared" si="12"/>
        <v>#DIV/0!</v>
      </c>
    </row>
    <row r="188" spans="6:18" hidden="1" outlineLevel="1" x14ac:dyDescent="0.3">
      <c r="F188" s="1" t="s">
        <v>297</v>
      </c>
      <c r="G188" s="1" t="s">
        <v>275</v>
      </c>
      <c r="H188" s="5">
        <v>0</v>
      </c>
      <c r="I188" s="52">
        <v>0</v>
      </c>
      <c r="J188" s="5">
        <v>0</v>
      </c>
      <c r="L188" s="6">
        <f t="shared" si="13"/>
        <v>0</v>
      </c>
      <c r="M188" s="20" t="e">
        <f t="shared" si="12"/>
        <v>#DIV/0!</v>
      </c>
    </row>
    <row r="189" spans="6:18" collapsed="1" x14ac:dyDescent="0.3">
      <c r="G189" s="56" t="s">
        <v>345</v>
      </c>
      <c r="H189" s="57">
        <f>SUM(H61:H171)</f>
        <v>1553963.7499999998</v>
      </c>
      <c r="I189" s="58">
        <f>SUM(I61:I171)</f>
        <v>2030483</v>
      </c>
      <c r="J189" s="57"/>
      <c r="K189" s="40"/>
      <c r="L189" s="40">
        <f>SUM(L61:L171)</f>
        <v>2107200</v>
      </c>
      <c r="M189" s="59">
        <f t="shared" si="12"/>
        <v>3.7782635954105498E-2</v>
      </c>
      <c r="R189" s="6"/>
    </row>
    <row r="190" spans="6:18" x14ac:dyDescent="0.3">
      <c r="L190" s="4"/>
    </row>
  </sheetData>
  <pageMargins left="0.75" right="0.75" top="1" bottom="1" header="0.5" footer="0.5"/>
  <pageSetup scale="90" fitToHeight="0" orientation="landscape" r:id="rId1"/>
  <rowBreaks count="1" manualBreakCount="1"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4"/>
  <sheetViews>
    <sheetView topLeftCell="F1" zoomScaleNormal="100" workbookViewId="0">
      <pane ySplit="22" topLeftCell="A23" activePane="bottomLeft" state="frozen"/>
      <selection activeCell="F1" sqref="F1"/>
      <selection pane="bottomLeft" activeCell="P2" sqref="P2"/>
    </sheetView>
  </sheetViews>
  <sheetFormatPr defaultRowHeight="15" outlineLevelRow="2" outlineLevelCol="1" x14ac:dyDescent="0.3"/>
  <cols>
    <col min="1" max="5" width="5.7109375" style="2" hidden="1" customWidth="1" outlineLevel="1"/>
    <col min="6" max="6" width="11.5703125" style="3" customWidth="1" collapsed="1"/>
    <col min="7" max="7" width="40.42578125" style="3" customWidth="1"/>
    <col min="8" max="8" width="20.7109375" style="4" customWidth="1" outlineLevel="1"/>
    <col min="9" max="9" width="20.7109375" style="4" customWidth="1"/>
    <col min="10" max="10" width="20.7109375" style="4" hidden="1" customWidth="1" outlineLevel="1"/>
    <col min="11" max="11" width="20.7109375" style="6" hidden="1" customWidth="1" outlineLevel="1" collapsed="1"/>
    <col min="12" max="12" width="20.7109375" style="2" customWidth="1" collapsed="1"/>
    <col min="13" max="13" width="20.7109375" style="2" customWidth="1"/>
    <col min="14" max="14" width="9.140625" style="2"/>
    <col min="15" max="15" width="10" style="2" bestFit="1" customWidth="1"/>
    <col min="16" max="16384" width="9.140625" style="2"/>
  </cols>
  <sheetData>
    <row r="1" spans="6:15" ht="71.25" customHeight="1" x14ac:dyDescent="0.3">
      <c r="G1" s="37" t="s">
        <v>341</v>
      </c>
      <c r="M1" s="35" t="s">
        <v>343</v>
      </c>
    </row>
    <row r="2" spans="6:15" ht="30" x14ac:dyDescent="0.3">
      <c r="F2" s="24" t="s">
        <v>5</v>
      </c>
      <c r="G2" s="24" t="s">
        <v>6</v>
      </c>
      <c r="H2" s="26" t="s">
        <v>335</v>
      </c>
      <c r="I2" s="26" t="s">
        <v>332</v>
      </c>
      <c r="J2" s="26" t="s">
        <v>7</v>
      </c>
      <c r="K2" s="27" t="s">
        <v>298</v>
      </c>
      <c r="L2" s="25" t="s">
        <v>333</v>
      </c>
      <c r="M2" s="25" t="s">
        <v>334</v>
      </c>
    </row>
    <row r="3" spans="6:15" x14ac:dyDescent="0.3">
      <c r="F3" s="3" t="s">
        <v>316</v>
      </c>
      <c r="G3" s="3" t="s">
        <v>317</v>
      </c>
      <c r="H3" s="6">
        <f ca="1">SUMIF($F$23:$K$182,$F3,H$23:H$182)</f>
        <v>599530.89999999991</v>
      </c>
      <c r="I3" s="6">
        <f ca="1">SUMIF($F$23:$K$182,$F3,I$23:I$182)</f>
        <v>1023600</v>
      </c>
      <c r="K3" s="6">
        <f ca="1">SUMIF($F$23:$K$182,F3,$K$23:$K$182)</f>
        <v>1057219</v>
      </c>
      <c r="L3" s="6">
        <f ca="1">SUMIF($F$23:$K$182,$F3,$L$23:$L$182)</f>
        <v>1057200</v>
      </c>
      <c r="M3" s="20">
        <f ca="1">(L3-I3)/I3</f>
        <v>3.2825322391559206E-2</v>
      </c>
    </row>
    <row r="4" spans="6:15" x14ac:dyDescent="0.3">
      <c r="F4" s="3" t="s">
        <v>318</v>
      </c>
      <c r="G4" s="3" t="s">
        <v>319</v>
      </c>
      <c r="H4" s="6">
        <f t="shared" ref="H4:I9" ca="1" si="0">SUMIF($F$23:$K$182,$F4,H$23:H$182)</f>
        <v>3034</v>
      </c>
      <c r="I4" s="6">
        <f t="shared" ca="1" si="0"/>
        <v>4500</v>
      </c>
      <c r="K4" s="6">
        <f t="shared" ref="K4:K9" ca="1" si="1">SUMIF($F$23:$K$182,F4,$K$23:$K$182)</f>
        <v>2752</v>
      </c>
      <c r="L4" s="6">
        <f t="shared" ref="L4:L9" ca="1" si="2">SUMIF($F$23:$K$182,$F4,$L$23:$L$182)</f>
        <v>2800</v>
      </c>
      <c r="M4" s="20">
        <f t="shared" ref="M4:M9" ca="1" si="3">(L4-I4)/I4</f>
        <v>-0.37777777777777777</v>
      </c>
    </row>
    <row r="5" spans="6:15" x14ac:dyDescent="0.3">
      <c r="F5" s="3" t="s">
        <v>320</v>
      </c>
      <c r="G5" s="3" t="s">
        <v>321</v>
      </c>
      <c r="H5" s="6">
        <f t="shared" ca="1" si="0"/>
        <v>435.6</v>
      </c>
      <c r="I5" s="6">
        <f t="shared" ca="1" si="0"/>
        <v>800</v>
      </c>
      <c r="K5" s="6">
        <f t="shared" ca="1" si="1"/>
        <v>368</v>
      </c>
      <c r="L5" s="6">
        <f t="shared" ca="1" si="2"/>
        <v>400</v>
      </c>
      <c r="M5" s="20">
        <f t="shared" ca="1" si="3"/>
        <v>-0.5</v>
      </c>
    </row>
    <row r="6" spans="6:15" x14ac:dyDescent="0.3">
      <c r="F6" s="3" t="s">
        <v>322</v>
      </c>
      <c r="G6" s="3" t="s">
        <v>324</v>
      </c>
      <c r="H6" s="6">
        <f t="shared" ca="1" si="0"/>
        <v>0</v>
      </c>
      <c r="I6" s="6">
        <f t="shared" ca="1" si="0"/>
        <v>0</v>
      </c>
      <c r="K6" s="6">
        <f t="shared" ca="1" si="1"/>
        <v>0</v>
      </c>
      <c r="L6" s="6">
        <f t="shared" ca="1" si="2"/>
        <v>0</v>
      </c>
      <c r="M6" s="20">
        <v>0</v>
      </c>
    </row>
    <row r="7" spans="6:15" x14ac:dyDescent="0.3">
      <c r="F7" s="3" t="s">
        <v>325</v>
      </c>
      <c r="G7" s="3" t="s">
        <v>323</v>
      </c>
      <c r="H7" s="6">
        <f t="shared" ca="1" si="0"/>
        <v>64082.130000000005</v>
      </c>
      <c r="I7" s="6">
        <f t="shared" ca="1" si="0"/>
        <v>50600</v>
      </c>
      <c r="K7" s="6">
        <f t="shared" ca="1" si="1"/>
        <v>79757</v>
      </c>
      <c r="L7" s="6">
        <f t="shared" ca="1" si="2"/>
        <v>79700</v>
      </c>
      <c r="M7" s="20">
        <f t="shared" ca="1" si="3"/>
        <v>0.57509881422924902</v>
      </c>
    </row>
    <row r="8" spans="6:15" x14ac:dyDescent="0.3">
      <c r="F8" s="3" t="s">
        <v>326</v>
      </c>
      <c r="G8" s="3" t="s">
        <v>327</v>
      </c>
      <c r="H8" s="6">
        <f t="shared" ca="1" si="0"/>
        <v>820434.01</v>
      </c>
      <c r="I8" s="6">
        <f t="shared" ca="1" si="0"/>
        <v>956300</v>
      </c>
      <c r="K8" s="6">
        <f t="shared" ca="1" si="1"/>
        <v>970620</v>
      </c>
      <c r="L8" s="6">
        <f t="shared" ca="1" si="2"/>
        <v>970600</v>
      </c>
      <c r="M8" s="20">
        <f t="shared" ca="1" si="3"/>
        <v>1.4953466485412528E-2</v>
      </c>
    </row>
    <row r="9" spans="6:15" x14ac:dyDescent="0.3">
      <c r="F9" s="3" t="s">
        <v>328</v>
      </c>
      <c r="G9" s="3" t="s">
        <v>329</v>
      </c>
      <c r="H9" s="6">
        <f t="shared" ca="1" si="0"/>
        <v>60165.740000000005</v>
      </c>
      <c r="I9" s="6">
        <f t="shared" ca="1" si="0"/>
        <v>1300</v>
      </c>
      <c r="K9" s="6">
        <f t="shared" ca="1" si="1"/>
        <v>15500</v>
      </c>
      <c r="L9" s="6">
        <f t="shared" ca="1" si="2"/>
        <v>15500</v>
      </c>
      <c r="M9" s="20">
        <f t="shared" ca="1" si="3"/>
        <v>10.923076923076923</v>
      </c>
    </row>
    <row r="10" spans="6:15" ht="3.75" customHeight="1" x14ac:dyDescent="0.3">
      <c r="F10" s="8"/>
      <c r="G10" s="8"/>
      <c r="H10" s="9"/>
      <c r="I10" s="9"/>
      <c r="J10" s="9"/>
      <c r="K10" s="10"/>
      <c r="L10" s="10"/>
      <c r="M10" s="30"/>
    </row>
    <row r="11" spans="6:15" x14ac:dyDescent="0.3">
      <c r="F11" s="21"/>
      <c r="G11" s="21" t="s">
        <v>331</v>
      </c>
      <c r="H11" s="22">
        <f ca="1">SUBTOTAL(9,H3:H10)</f>
        <v>1547682.38</v>
      </c>
      <c r="I11" s="22">
        <f ca="1">SUBTOTAL(9,I3:I10)</f>
        <v>2037100</v>
      </c>
      <c r="J11" s="23"/>
      <c r="K11" s="22">
        <f ca="1">SUBTOTAL(9,K3:K10)</f>
        <v>2126216</v>
      </c>
      <c r="L11" s="22">
        <f ca="1">SUBTOTAL(9,L3:L10)</f>
        <v>2126200</v>
      </c>
      <c r="M11" s="38">
        <f ca="1">(L11-I11)/I11</f>
        <v>4.3738648078150311E-2</v>
      </c>
      <c r="O11" s="4"/>
    </row>
    <row r="12" spans="6:15" x14ac:dyDescent="0.3">
      <c r="F12" s="7" t="s">
        <v>310</v>
      </c>
      <c r="G12" s="3" t="s">
        <v>304</v>
      </c>
      <c r="H12" s="6">
        <f t="shared" ref="H12:I17" ca="1" si="4">SUMIF($F$23:$K$182,$F12,H$23:H$182)</f>
        <v>789516.05000000016</v>
      </c>
      <c r="I12" s="6">
        <f t="shared" ca="1" si="4"/>
        <v>1021183</v>
      </c>
      <c r="K12" s="6">
        <f t="shared" ref="K12:K17" ca="1" si="5">SUMIF($F$23:$K$182,F12,$K$23:$K$182)</f>
        <v>1081762</v>
      </c>
      <c r="L12" s="6">
        <f t="shared" ref="L12:L17" ca="1" si="6">SUMIF($F$23:$K$182,$F12,$L$23:$L$182)</f>
        <v>1082000</v>
      </c>
      <c r="M12" s="20">
        <f t="shared" ref="M12:M17" ca="1" si="7">(L12-I12)/I12</f>
        <v>5.9555437174336041E-2</v>
      </c>
    </row>
    <row r="13" spans="6:15" x14ac:dyDescent="0.3">
      <c r="F13" s="7" t="s">
        <v>311</v>
      </c>
      <c r="G13" s="3" t="s">
        <v>307</v>
      </c>
      <c r="H13" s="6">
        <f t="shared" ca="1" si="4"/>
        <v>362632.68999999994</v>
      </c>
      <c r="I13" s="6">
        <f t="shared" ca="1" si="4"/>
        <v>497200</v>
      </c>
      <c r="K13" s="6">
        <f t="shared" ca="1" si="5"/>
        <v>563698</v>
      </c>
      <c r="L13" s="6">
        <f t="shared" ca="1" si="6"/>
        <v>563800</v>
      </c>
      <c r="M13" s="20">
        <f t="shared" ca="1" si="7"/>
        <v>0.13395012067578438</v>
      </c>
    </row>
    <row r="14" spans="6:15" x14ac:dyDescent="0.3">
      <c r="F14" s="7" t="s">
        <v>312</v>
      </c>
      <c r="G14" s="3" t="s">
        <v>306</v>
      </c>
      <c r="H14" s="6">
        <f t="shared" ca="1" si="4"/>
        <v>40673.9</v>
      </c>
      <c r="I14" s="6">
        <f t="shared" ca="1" si="4"/>
        <v>53500</v>
      </c>
      <c r="K14" s="6">
        <f t="shared" ca="1" si="5"/>
        <v>47600</v>
      </c>
      <c r="L14" s="6">
        <f t="shared" ca="1" si="6"/>
        <v>47700</v>
      </c>
      <c r="M14" s="20">
        <f t="shared" ca="1" si="7"/>
        <v>-0.10841121495327102</v>
      </c>
    </row>
    <row r="15" spans="6:15" x14ac:dyDescent="0.3">
      <c r="F15" s="7" t="s">
        <v>313</v>
      </c>
      <c r="G15" s="3" t="s">
        <v>305</v>
      </c>
      <c r="H15" s="6">
        <f t="shared" ca="1" si="4"/>
        <v>291058.75999999995</v>
      </c>
      <c r="I15" s="6">
        <f t="shared" ca="1" si="4"/>
        <v>374400</v>
      </c>
      <c r="K15" s="6">
        <f t="shared" ca="1" si="5"/>
        <v>369575</v>
      </c>
      <c r="L15" s="6">
        <f t="shared" ca="1" si="6"/>
        <v>370000</v>
      </c>
      <c r="M15" s="20">
        <f t="shared" ca="1" si="7"/>
        <v>-1.1752136752136752E-2</v>
      </c>
    </row>
    <row r="16" spans="6:15" x14ac:dyDescent="0.3">
      <c r="F16" s="7" t="s">
        <v>314</v>
      </c>
      <c r="G16" s="3" t="s">
        <v>308</v>
      </c>
      <c r="H16" s="6">
        <f t="shared" ca="1" si="4"/>
        <v>0</v>
      </c>
      <c r="I16" s="6">
        <f t="shared" ca="1" si="4"/>
        <v>15000</v>
      </c>
      <c r="K16" s="6">
        <f t="shared" ca="1" si="5"/>
        <v>20000</v>
      </c>
      <c r="L16" s="6">
        <f t="shared" ca="1" si="6"/>
        <v>20000</v>
      </c>
      <c r="M16" s="20">
        <f t="shared" ca="1" si="7"/>
        <v>0.33333333333333331</v>
      </c>
    </row>
    <row r="17" spans="1:13" x14ac:dyDescent="0.3">
      <c r="F17" s="7" t="s">
        <v>315</v>
      </c>
      <c r="G17" s="3" t="s">
        <v>309</v>
      </c>
      <c r="H17" s="6">
        <f t="shared" ca="1" si="4"/>
        <v>68102.350000000006</v>
      </c>
      <c r="I17" s="6">
        <f t="shared" ca="1" si="4"/>
        <v>69200</v>
      </c>
      <c r="K17" s="6">
        <f t="shared" ca="1" si="5"/>
        <v>23716</v>
      </c>
      <c r="L17" s="6">
        <f t="shared" ca="1" si="6"/>
        <v>23700</v>
      </c>
      <c r="M17" s="20">
        <f t="shared" ca="1" si="7"/>
        <v>-0.65751445086705207</v>
      </c>
    </row>
    <row r="18" spans="1:13" ht="3.75" customHeight="1" x14ac:dyDescent="0.3">
      <c r="F18" s="13"/>
      <c r="G18" s="8"/>
      <c r="H18" s="9"/>
      <c r="I18" s="9"/>
      <c r="J18" s="9"/>
      <c r="K18" s="10"/>
      <c r="L18" s="10"/>
      <c r="M18" s="30"/>
    </row>
    <row r="19" spans="1:13" x14ac:dyDescent="0.3">
      <c r="F19" s="14"/>
      <c r="G19" s="21" t="s">
        <v>330</v>
      </c>
      <c r="H19" s="22">
        <f ca="1">SUBTOTAL(9,H12:H18)</f>
        <v>1551983.7500000002</v>
      </c>
      <c r="I19" s="22">
        <f ca="1">SUBTOTAL(9,I12:I18)</f>
        <v>2030483</v>
      </c>
      <c r="J19" s="23"/>
      <c r="K19" s="22">
        <f ca="1">SUBTOTAL(9,K12:K18)</f>
        <v>2106351</v>
      </c>
      <c r="L19" s="22">
        <f ca="1">SUBTOTAL(9,L12:L18)</f>
        <v>2107200</v>
      </c>
      <c r="M19" s="38">
        <f ca="1">(L19-I19)/I19</f>
        <v>3.7782635954105498E-2</v>
      </c>
    </row>
    <row r="20" spans="1:13" x14ac:dyDescent="0.3">
      <c r="F20" s="15"/>
      <c r="G20" s="16"/>
      <c r="H20" s="17"/>
      <c r="I20" s="17"/>
      <c r="J20" s="17"/>
      <c r="K20" s="29">
        <f ca="1">K11-K19</f>
        <v>19865</v>
      </c>
      <c r="L20" s="29">
        <f ca="1">L11-L19</f>
        <v>19000</v>
      </c>
    </row>
    <row r="21" spans="1:13" hidden="1" x14ac:dyDescent="0.3">
      <c r="F21" s="15"/>
      <c r="G21" s="16"/>
      <c r="H21" s="17"/>
      <c r="I21" s="17"/>
      <c r="J21" s="17"/>
      <c r="K21" s="18"/>
    </row>
    <row r="22" spans="1:13" ht="30" hidden="1" outlineLevel="1" x14ac:dyDescent="0.3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28" t="s">
        <v>5</v>
      </c>
      <c r="G22" s="28" t="s">
        <v>6</v>
      </c>
      <c r="H22" s="26" t="s">
        <v>335</v>
      </c>
      <c r="I22" s="26" t="s">
        <v>332</v>
      </c>
      <c r="J22" s="26" t="s">
        <v>7</v>
      </c>
      <c r="K22" s="27" t="s">
        <v>298</v>
      </c>
      <c r="L22" s="25" t="s">
        <v>333</v>
      </c>
      <c r="M22" s="25" t="s">
        <v>334</v>
      </c>
    </row>
    <row r="23" spans="1:13" hidden="1" outlineLevel="1" x14ac:dyDescent="0.3">
      <c r="F23" s="1" t="s">
        <v>8</v>
      </c>
      <c r="G23" s="1" t="s">
        <v>9</v>
      </c>
      <c r="H23" s="5">
        <v>525863.98</v>
      </c>
      <c r="I23" s="5">
        <v>934200</v>
      </c>
      <c r="J23" s="5">
        <v>701151.97</v>
      </c>
      <c r="K23" s="6">
        <v>960358</v>
      </c>
      <c r="L23" s="6">
        <f>ROUND(K23,-2)</f>
        <v>960400</v>
      </c>
      <c r="M23" s="20">
        <f t="shared" ref="M23:M86" si="8">(L23-I23)/I23</f>
        <v>2.8045386426889318E-2</v>
      </c>
    </row>
    <row r="24" spans="1:13" hidden="1" outlineLevel="1" x14ac:dyDescent="0.3">
      <c r="F24" s="1" t="s">
        <v>10</v>
      </c>
      <c r="G24" s="1" t="s">
        <v>11</v>
      </c>
      <c r="H24" s="5">
        <v>40980.71</v>
      </c>
      <c r="I24" s="5">
        <v>40200</v>
      </c>
      <c r="J24" s="5">
        <v>54640.95</v>
      </c>
      <c r="K24" s="6">
        <v>41326</v>
      </c>
      <c r="L24" s="6">
        <f t="shared" ref="L24:L87" si="9">ROUND(K24,-2)</f>
        <v>41300</v>
      </c>
      <c r="M24" s="20">
        <f t="shared" si="8"/>
        <v>2.736318407960199E-2</v>
      </c>
    </row>
    <row r="25" spans="1:13" hidden="1" outlineLevel="1" x14ac:dyDescent="0.3">
      <c r="F25" s="1" t="s">
        <v>12</v>
      </c>
      <c r="G25" s="1" t="s">
        <v>13</v>
      </c>
      <c r="H25" s="5">
        <v>20491.3</v>
      </c>
      <c r="I25" s="5">
        <v>28700</v>
      </c>
      <c r="J25" s="5">
        <v>27321.73</v>
      </c>
      <c r="K25" s="6">
        <v>29504</v>
      </c>
      <c r="L25" s="6">
        <f t="shared" si="9"/>
        <v>29500</v>
      </c>
      <c r="M25" s="20">
        <f t="shared" si="8"/>
        <v>2.7874564459930314E-2</v>
      </c>
    </row>
    <row r="26" spans="1:13" hidden="1" outlineLevel="1" x14ac:dyDescent="0.3">
      <c r="F26" s="1" t="s">
        <v>14</v>
      </c>
      <c r="G26" s="1" t="s">
        <v>15</v>
      </c>
      <c r="H26" s="5">
        <v>0</v>
      </c>
      <c r="I26" s="5">
        <v>14400</v>
      </c>
      <c r="J26" s="5">
        <v>0</v>
      </c>
      <c r="K26" s="6">
        <v>14803</v>
      </c>
      <c r="L26" s="6">
        <f t="shared" si="9"/>
        <v>14800</v>
      </c>
      <c r="M26" s="20">
        <f t="shared" si="8"/>
        <v>2.7777777777777776E-2</v>
      </c>
    </row>
    <row r="27" spans="1:13" hidden="1" outlineLevel="1" x14ac:dyDescent="0.3">
      <c r="F27" s="1" t="s">
        <v>16</v>
      </c>
      <c r="G27" s="1" t="s">
        <v>17</v>
      </c>
      <c r="H27" s="5">
        <v>7512.95</v>
      </c>
      <c r="I27" s="5">
        <v>5900</v>
      </c>
      <c r="J27" s="5">
        <v>10017.27</v>
      </c>
      <c r="K27" s="6">
        <v>6018</v>
      </c>
      <c r="L27" s="6">
        <f t="shared" si="9"/>
        <v>6000</v>
      </c>
      <c r="M27" s="20">
        <f t="shared" si="8"/>
        <v>1.6949152542372881E-2</v>
      </c>
    </row>
    <row r="28" spans="1:13" hidden="1" outlineLevel="1" x14ac:dyDescent="0.3">
      <c r="F28" s="1" t="s">
        <v>18</v>
      </c>
      <c r="G28" s="1" t="s">
        <v>19</v>
      </c>
      <c r="H28" s="5">
        <v>4681.96</v>
      </c>
      <c r="I28" s="5">
        <v>200</v>
      </c>
      <c r="J28" s="5">
        <v>6242.61</v>
      </c>
      <c r="K28" s="19">
        <f>4260+230+280+440</f>
        <v>5210</v>
      </c>
      <c r="L28" s="6">
        <f t="shared" si="9"/>
        <v>5200</v>
      </c>
      <c r="M28" s="20">
        <f t="shared" si="8"/>
        <v>25</v>
      </c>
    </row>
    <row r="29" spans="1:13" hidden="1" outlineLevel="1" x14ac:dyDescent="0.3">
      <c r="F29" s="1" t="s">
        <v>20</v>
      </c>
      <c r="G29" s="1" t="s">
        <v>21</v>
      </c>
      <c r="H29" s="5">
        <v>2718</v>
      </c>
      <c r="I29" s="5">
        <v>4200</v>
      </c>
      <c r="J29" s="5">
        <v>3624</v>
      </c>
      <c r="K29" s="6">
        <v>2488</v>
      </c>
      <c r="L29" s="6">
        <f t="shared" si="9"/>
        <v>2500</v>
      </c>
      <c r="M29" s="20">
        <f t="shared" si="8"/>
        <v>-0.40476190476190477</v>
      </c>
    </row>
    <row r="30" spans="1:13" hidden="1" outlineLevel="1" x14ac:dyDescent="0.3">
      <c r="F30" s="1" t="s">
        <v>22</v>
      </c>
      <c r="G30" s="1" t="s">
        <v>23</v>
      </c>
      <c r="H30" s="5">
        <v>316</v>
      </c>
      <c r="I30" s="5">
        <v>300</v>
      </c>
      <c r="J30" s="5">
        <v>421.33</v>
      </c>
      <c r="K30" s="6">
        <v>264</v>
      </c>
      <c r="L30" s="6">
        <f t="shared" si="9"/>
        <v>300</v>
      </c>
      <c r="M30" s="20">
        <f t="shared" si="8"/>
        <v>0</v>
      </c>
    </row>
    <row r="31" spans="1:13" hidden="1" outlineLevel="2" x14ac:dyDescent="0.3">
      <c r="F31" s="1" t="s">
        <v>24</v>
      </c>
      <c r="G31" s="1" t="s">
        <v>25</v>
      </c>
      <c r="H31" s="5">
        <v>0</v>
      </c>
      <c r="I31" s="5">
        <v>0</v>
      </c>
      <c r="J31" s="5">
        <v>0</v>
      </c>
      <c r="L31" s="6">
        <f t="shared" si="9"/>
        <v>0</v>
      </c>
      <c r="M31" s="20" t="e">
        <f t="shared" si="8"/>
        <v>#DIV/0!</v>
      </c>
    </row>
    <row r="32" spans="1:13" hidden="1" outlineLevel="1" collapsed="1" x14ac:dyDescent="0.3">
      <c r="F32" s="1" t="s">
        <v>26</v>
      </c>
      <c r="G32" s="1" t="s">
        <v>27</v>
      </c>
      <c r="H32" s="5">
        <v>435.6</v>
      </c>
      <c r="I32" s="5">
        <v>800</v>
      </c>
      <c r="J32" s="5">
        <v>580.79999999999995</v>
      </c>
      <c r="K32" s="6">
        <v>368</v>
      </c>
      <c r="L32" s="6">
        <f t="shared" si="9"/>
        <v>400</v>
      </c>
      <c r="M32" s="20">
        <f t="shared" si="8"/>
        <v>-0.5</v>
      </c>
    </row>
    <row r="33" spans="6:13" hidden="1" outlineLevel="2" x14ac:dyDescent="0.3">
      <c r="F33" s="1" t="s">
        <v>28</v>
      </c>
      <c r="G33" s="1" t="s">
        <v>29</v>
      </c>
      <c r="H33" s="5">
        <v>0</v>
      </c>
      <c r="I33" s="5">
        <v>0</v>
      </c>
      <c r="J33" s="5">
        <v>0</v>
      </c>
      <c r="L33" s="6">
        <f t="shared" si="9"/>
        <v>0</v>
      </c>
      <c r="M33" s="20" t="e">
        <f t="shared" si="8"/>
        <v>#DIV/0!</v>
      </c>
    </row>
    <row r="34" spans="6:13" hidden="1" outlineLevel="1" collapsed="1" x14ac:dyDescent="0.3">
      <c r="F34" s="1" t="s">
        <v>30</v>
      </c>
      <c r="G34" s="1" t="s">
        <v>31</v>
      </c>
      <c r="H34" s="5">
        <v>15445.97</v>
      </c>
      <c r="I34" s="5">
        <v>28300</v>
      </c>
      <c r="J34" s="5">
        <v>20594.63</v>
      </c>
      <c r="K34" s="6">
        <v>32545</v>
      </c>
      <c r="L34" s="6">
        <f t="shared" si="9"/>
        <v>32500</v>
      </c>
      <c r="M34" s="20">
        <f t="shared" si="8"/>
        <v>0.14840989399293286</v>
      </c>
    </row>
    <row r="35" spans="6:13" hidden="1" outlineLevel="1" x14ac:dyDescent="0.3">
      <c r="F35" s="1" t="s">
        <v>32</v>
      </c>
      <c r="G35" s="1" t="s">
        <v>33</v>
      </c>
      <c r="H35" s="5">
        <v>5916.58</v>
      </c>
      <c r="I35" s="5">
        <v>22200</v>
      </c>
      <c r="J35" s="5">
        <v>7888.77</v>
      </c>
      <c r="K35" s="6">
        <v>22200</v>
      </c>
      <c r="L35" s="6">
        <f t="shared" si="9"/>
        <v>22200</v>
      </c>
      <c r="M35" s="20">
        <f t="shared" si="8"/>
        <v>0</v>
      </c>
    </row>
    <row r="36" spans="6:13" hidden="1" outlineLevel="1" x14ac:dyDescent="0.3">
      <c r="F36" s="1" t="s">
        <v>34</v>
      </c>
      <c r="G36" s="1" t="s">
        <v>35</v>
      </c>
      <c r="H36" s="5">
        <v>33393.97</v>
      </c>
      <c r="I36" s="5">
        <v>0</v>
      </c>
      <c r="J36" s="5">
        <v>44525.29</v>
      </c>
      <c r="K36" s="6">
        <v>15000</v>
      </c>
      <c r="L36" s="6">
        <f t="shared" si="9"/>
        <v>15000</v>
      </c>
      <c r="M36" s="20" t="e">
        <f t="shared" si="8"/>
        <v>#DIV/0!</v>
      </c>
    </row>
    <row r="37" spans="6:13" hidden="1" outlineLevel="1" x14ac:dyDescent="0.3">
      <c r="F37" s="1" t="s">
        <v>36</v>
      </c>
      <c r="G37" s="1" t="s">
        <v>37</v>
      </c>
      <c r="H37" s="5">
        <v>0</v>
      </c>
      <c r="I37" s="5">
        <v>100</v>
      </c>
      <c r="J37" s="5">
        <v>0</v>
      </c>
      <c r="K37" s="6">
        <v>500</v>
      </c>
      <c r="L37" s="6">
        <f t="shared" si="9"/>
        <v>500</v>
      </c>
      <c r="M37" s="20">
        <f t="shared" si="8"/>
        <v>4</v>
      </c>
    </row>
    <row r="38" spans="6:13" hidden="1" outlineLevel="2" x14ac:dyDescent="0.3">
      <c r="F38" s="1" t="s">
        <v>38</v>
      </c>
      <c r="G38" s="1" t="s">
        <v>39</v>
      </c>
      <c r="H38" s="5">
        <v>0</v>
      </c>
      <c r="I38" s="5">
        <v>0</v>
      </c>
      <c r="J38" s="5">
        <v>0</v>
      </c>
      <c r="L38" s="6">
        <f t="shared" si="9"/>
        <v>0</v>
      </c>
      <c r="M38" s="20" t="e">
        <f t="shared" si="8"/>
        <v>#DIV/0!</v>
      </c>
    </row>
    <row r="39" spans="6:13" hidden="1" outlineLevel="1" collapsed="1" x14ac:dyDescent="0.3">
      <c r="F39" s="1" t="s">
        <v>40</v>
      </c>
      <c r="G39" s="1" t="s">
        <v>41</v>
      </c>
      <c r="H39" s="5">
        <v>9325.61</v>
      </c>
      <c r="I39" s="5">
        <v>0</v>
      </c>
      <c r="J39" s="5">
        <v>12434.15</v>
      </c>
      <c r="K39" s="6">
        <v>9512</v>
      </c>
      <c r="L39" s="6">
        <f t="shared" si="9"/>
        <v>9500</v>
      </c>
      <c r="M39" s="20" t="e">
        <f t="shared" si="8"/>
        <v>#DIV/0!</v>
      </c>
    </row>
    <row r="40" spans="6:13" hidden="1" outlineLevel="2" x14ac:dyDescent="0.3">
      <c r="F40" s="1" t="s">
        <v>42</v>
      </c>
      <c r="G40" s="1" t="s">
        <v>43</v>
      </c>
      <c r="H40" s="5">
        <v>0</v>
      </c>
      <c r="I40" s="5">
        <v>0</v>
      </c>
      <c r="J40" s="5">
        <v>0</v>
      </c>
      <c r="L40" s="6">
        <f t="shared" si="9"/>
        <v>0</v>
      </c>
      <c r="M40" s="20" t="e">
        <f t="shared" si="8"/>
        <v>#DIV/0!</v>
      </c>
    </row>
    <row r="41" spans="6:13" hidden="1" outlineLevel="2" x14ac:dyDescent="0.3">
      <c r="F41" s="1" t="s">
        <v>44</v>
      </c>
      <c r="G41" s="1" t="s">
        <v>45</v>
      </c>
      <c r="H41" s="5">
        <v>0</v>
      </c>
      <c r="I41" s="5">
        <v>0</v>
      </c>
      <c r="J41" s="5">
        <v>0</v>
      </c>
      <c r="L41" s="6">
        <f t="shared" si="9"/>
        <v>0</v>
      </c>
      <c r="M41" s="20" t="e">
        <f t="shared" si="8"/>
        <v>#DIV/0!</v>
      </c>
    </row>
    <row r="42" spans="6:13" hidden="1" outlineLevel="1" collapsed="1" x14ac:dyDescent="0.3">
      <c r="F42" s="1" t="s">
        <v>46</v>
      </c>
      <c r="G42" s="1" t="s">
        <v>47</v>
      </c>
      <c r="H42" s="5">
        <v>126928.75</v>
      </c>
      <c r="I42" s="5">
        <v>207300</v>
      </c>
      <c r="J42" s="5">
        <v>169238.33</v>
      </c>
      <c r="K42" s="6">
        <v>211000</v>
      </c>
      <c r="L42" s="6">
        <f t="shared" si="9"/>
        <v>211000</v>
      </c>
      <c r="M42" s="20">
        <f t="shared" si="8"/>
        <v>1.7848528702363725E-2</v>
      </c>
    </row>
    <row r="43" spans="6:13" hidden="1" outlineLevel="1" x14ac:dyDescent="0.3">
      <c r="F43" s="1" t="s">
        <v>48</v>
      </c>
      <c r="G43" s="1" t="s">
        <v>49</v>
      </c>
      <c r="H43" s="5">
        <v>1046354</v>
      </c>
      <c r="I43" s="5">
        <v>1122300</v>
      </c>
      <c r="J43" s="5">
        <v>1395138.67</v>
      </c>
      <c r="K43" s="6">
        <v>1155000</v>
      </c>
      <c r="L43" s="6">
        <f t="shared" si="9"/>
        <v>1155000</v>
      </c>
      <c r="M43" s="20">
        <f t="shared" si="8"/>
        <v>2.9136594493450949E-2</v>
      </c>
    </row>
    <row r="44" spans="6:13" hidden="1" outlineLevel="1" x14ac:dyDescent="0.3">
      <c r="F44" s="1" t="s">
        <v>50</v>
      </c>
      <c r="G44" s="1" t="s">
        <v>51</v>
      </c>
      <c r="H44" s="5">
        <v>-665481.53</v>
      </c>
      <c r="I44" s="5">
        <v>-679400</v>
      </c>
      <c r="J44" s="5">
        <v>-887308.71</v>
      </c>
      <c r="K44" s="6">
        <v>-710000</v>
      </c>
      <c r="L44" s="6">
        <f t="shared" si="9"/>
        <v>-710000</v>
      </c>
      <c r="M44" s="20">
        <f t="shared" si="8"/>
        <v>4.5039740947895202E-2</v>
      </c>
    </row>
    <row r="45" spans="6:13" hidden="1" outlineLevel="1" x14ac:dyDescent="0.3">
      <c r="F45" s="1" t="s">
        <v>52</v>
      </c>
      <c r="G45" s="1" t="s">
        <v>53</v>
      </c>
      <c r="H45" s="5">
        <v>1320</v>
      </c>
      <c r="I45" s="5">
        <v>3200</v>
      </c>
      <c r="J45" s="5">
        <v>1760</v>
      </c>
      <c r="K45" s="6">
        <v>2500</v>
      </c>
      <c r="L45" s="6">
        <f t="shared" si="9"/>
        <v>2500</v>
      </c>
      <c r="M45" s="20">
        <f t="shared" si="8"/>
        <v>-0.21875</v>
      </c>
    </row>
    <row r="46" spans="6:13" hidden="1" outlineLevel="1" x14ac:dyDescent="0.3">
      <c r="F46" s="1" t="s">
        <v>54</v>
      </c>
      <c r="G46" s="1" t="s">
        <v>55</v>
      </c>
      <c r="H46" s="5">
        <v>311195.84000000003</v>
      </c>
      <c r="I46" s="5">
        <v>302800</v>
      </c>
      <c r="J46" s="5">
        <v>414927.79</v>
      </c>
      <c r="K46" s="6">
        <v>312000</v>
      </c>
      <c r="L46" s="6">
        <f t="shared" si="9"/>
        <v>312000</v>
      </c>
      <c r="M46" s="20">
        <f t="shared" si="8"/>
        <v>3.0383091149273449E-2</v>
      </c>
    </row>
    <row r="47" spans="6:13" hidden="1" outlineLevel="1" x14ac:dyDescent="0.3">
      <c r="F47" s="1" t="s">
        <v>56</v>
      </c>
      <c r="G47" s="1" t="s">
        <v>57</v>
      </c>
      <c r="H47" s="5">
        <v>116.95</v>
      </c>
      <c r="I47" s="5">
        <v>100</v>
      </c>
      <c r="J47" s="5">
        <v>155.93</v>
      </c>
      <c r="K47" s="6">
        <v>120</v>
      </c>
      <c r="L47" s="6">
        <f t="shared" si="9"/>
        <v>100</v>
      </c>
      <c r="M47" s="20">
        <f t="shared" si="8"/>
        <v>0</v>
      </c>
    </row>
    <row r="48" spans="6:13" hidden="1" outlineLevel="1" x14ac:dyDescent="0.3">
      <c r="F48" s="1" t="s">
        <v>58</v>
      </c>
      <c r="G48" s="1" t="s">
        <v>59</v>
      </c>
      <c r="H48" s="5">
        <v>26011.88</v>
      </c>
      <c r="I48" s="5">
        <v>600</v>
      </c>
      <c r="J48" s="5">
        <v>34682.51</v>
      </c>
      <c r="K48" s="6">
        <v>15000</v>
      </c>
      <c r="L48" s="6">
        <f t="shared" si="9"/>
        <v>15000</v>
      </c>
      <c r="M48" s="20">
        <f t="shared" si="8"/>
        <v>24</v>
      </c>
    </row>
    <row r="49" spans="6:13" hidden="1" outlineLevel="1" x14ac:dyDescent="0.3">
      <c r="F49" s="1" t="s">
        <v>60</v>
      </c>
      <c r="G49" s="1" t="s">
        <v>61</v>
      </c>
      <c r="H49" s="5">
        <v>34153.86</v>
      </c>
      <c r="I49" s="5">
        <v>700</v>
      </c>
      <c r="J49" s="5">
        <v>45538.48</v>
      </c>
      <c r="K49" s="6">
        <v>500</v>
      </c>
      <c r="L49" s="6">
        <f t="shared" si="9"/>
        <v>500</v>
      </c>
      <c r="M49" s="20">
        <f t="shared" si="8"/>
        <v>-0.2857142857142857</v>
      </c>
    </row>
    <row r="50" spans="6:13" hidden="1" outlineLevel="2" x14ac:dyDescent="0.3">
      <c r="F50" s="1" t="s">
        <v>62</v>
      </c>
      <c r="G50" s="1" t="s">
        <v>63</v>
      </c>
      <c r="H50" s="5">
        <v>0</v>
      </c>
      <c r="I50" s="5">
        <v>0</v>
      </c>
      <c r="J50" s="5">
        <v>0</v>
      </c>
      <c r="L50" s="6">
        <f t="shared" si="9"/>
        <v>0</v>
      </c>
      <c r="M50" s="20" t="e">
        <f t="shared" si="8"/>
        <v>#DIV/0!</v>
      </c>
    </row>
    <row r="51" spans="6:13" hidden="1" outlineLevel="2" x14ac:dyDescent="0.3">
      <c r="F51" s="1" t="s">
        <v>64</v>
      </c>
      <c r="G51" s="1" t="s">
        <v>65</v>
      </c>
      <c r="H51" s="5">
        <v>0</v>
      </c>
      <c r="I51" s="5">
        <v>0</v>
      </c>
      <c r="J51" s="5">
        <v>0</v>
      </c>
      <c r="L51" s="6">
        <f t="shared" si="9"/>
        <v>0</v>
      </c>
      <c r="M51" s="20" t="e">
        <f t="shared" si="8"/>
        <v>#DIV/0!</v>
      </c>
    </row>
    <row r="52" spans="6:13" hidden="1" outlineLevel="2" x14ac:dyDescent="0.3">
      <c r="F52" s="1" t="s">
        <v>66</v>
      </c>
      <c r="G52" s="1" t="s">
        <v>67</v>
      </c>
      <c r="H52" s="5">
        <v>0</v>
      </c>
      <c r="I52" s="5">
        <v>0</v>
      </c>
      <c r="J52" s="5">
        <v>0</v>
      </c>
      <c r="L52" s="6">
        <f t="shared" si="9"/>
        <v>0</v>
      </c>
      <c r="M52" s="20" t="e">
        <f t="shared" si="8"/>
        <v>#DIV/0!</v>
      </c>
    </row>
    <row r="53" spans="6:13" hidden="1" outlineLevel="2" x14ac:dyDescent="0.3">
      <c r="F53" s="1" t="s">
        <v>68</v>
      </c>
      <c r="G53" s="1" t="s">
        <v>69</v>
      </c>
      <c r="H53" s="5">
        <v>0</v>
      </c>
      <c r="I53" s="5">
        <v>0</v>
      </c>
      <c r="J53" s="5">
        <v>0</v>
      </c>
      <c r="L53" s="6">
        <f t="shared" si="9"/>
        <v>0</v>
      </c>
      <c r="M53" s="20" t="e">
        <f t="shared" si="8"/>
        <v>#DIV/0!</v>
      </c>
    </row>
    <row r="54" spans="6:13" hidden="1" outlineLevel="2" x14ac:dyDescent="0.3">
      <c r="F54" s="1" t="s">
        <v>70</v>
      </c>
      <c r="G54" s="1" t="s">
        <v>71</v>
      </c>
      <c r="H54" s="5">
        <v>0</v>
      </c>
      <c r="I54" s="5">
        <v>0</v>
      </c>
      <c r="J54" s="5">
        <v>0</v>
      </c>
      <c r="L54" s="6">
        <f t="shared" si="9"/>
        <v>0</v>
      </c>
      <c r="M54" s="20" t="e">
        <f t="shared" si="8"/>
        <v>#DIV/0!</v>
      </c>
    </row>
    <row r="55" spans="6:13" hidden="1" outlineLevel="2" x14ac:dyDescent="0.3">
      <c r="F55" s="1" t="s">
        <v>72</v>
      </c>
      <c r="G55" s="1" t="s">
        <v>73</v>
      </c>
      <c r="H55" s="5">
        <v>0</v>
      </c>
      <c r="I55" s="5">
        <v>0</v>
      </c>
      <c r="J55" s="5">
        <v>0</v>
      </c>
      <c r="L55" s="6">
        <f t="shared" si="9"/>
        <v>0</v>
      </c>
      <c r="M55" s="20" t="e">
        <f t="shared" si="8"/>
        <v>#DIV/0!</v>
      </c>
    </row>
    <row r="56" spans="6:13" hidden="1" outlineLevel="2" x14ac:dyDescent="0.3">
      <c r="F56" s="1" t="s">
        <v>74</v>
      </c>
      <c r="G56" s="1" t="s">
        <v>75</v>
      </c>
      <c r="H56" s="5">
        <v>0</v>
      </c>
      <c r="I56" s="5">
        <v>0</v>
      </c>
      <c r="J56" s="5">
        <v>0</v>
      </c>
      <c r="L56" s="6">
        <f t="shared" si="9"/>
        <v>0</v>
      </c>
      <c r="M56" s="20" t="e">
        <f t="shared" si="8"/>
        <v>#DIV/0!</v>
      </c>
    </row>
    <row r="57" spans="6:13" hidden="1" outlineLevel="1" collapsed="1" x14ac:dyDescent="0.3">
      <c r="F57" s="1" t="s">
        <v>76</v>
      </c>
      <c r="G57" s="1" t="s">
        <v>77</v>
      </c>
      <c r="H57" s="5">
        <v>10542.96</v>
      </c>
      <c r="I57" s="5">
        <v>16700</v>
      </c>
      <c r="J57" s="5">
        <v>14057.28</v>
      </c>
      <c r="K57" s="6">
        <v>16250</v>
      </c>
      <c r="L57" s="6">
        <f t="shared" si="9"/>
        <v>16300</v>
      </c>
      <c r="M57" s="20">
        <f t="shared" si="8"/>
        <v>-2.3952095808383235E-2</v>
      </c>
    </row>
    <row r="58" spans="6:13" hidden="1" outlineLevel="1" x14ac:dyDescent="0.3">
      <c r="F58" s="1" t="s">
        <v>78</v>
      </c>
      <c r="G58" s="1" t="s">
        <v>79</v>
      </c>
      <c r="H58" s="5">
        <v>139787.88</v>
      </c>
      <c r="I58" s="5">
        <v>140500</v>
      </c>
      <c r="J58" s="5">
        <v>186383.84</v>
      </c>
      <c r="K58" s="6">
        <v>145000</v>
      </c>
      <c r="L58" s="6">
        <f t="shared" si="9"/>
        <v>145000</v>
      </c>
      <c r="M58" s="20">
        <f t="shared" si="8"/>
        <v>3.2028469750889681E-2</v>
      </c>
    </row>
    <row r="59" spans="6:13" hidden="1" outlineLevel="1" x14ac:dyDescent="0.3">
      <c r="F59" s="1" t="s">
        <v>80</v>
      </c>
      <c r="G59" s="1" t="s">
        <v>81</v>
      </c>
      <c r="H59" s="5">
        <v>11125.07</v>
      </c>
      <c r="I59" s="5">
        <v>25300</v>
      </c>
      <c r="J59" s="5">
        <v>14833.43</v>
      </c>
      <c r="K59" s="6">
        <v>17400</v>
      </c>
      <c r="L59" s="6">
        <f t="shared" si="9"/>
        <v>17400</v>
      </c>
      <c r="M59" s="20">
        <f t="shared" si="8"/>
        <v>-0.31225296442687744</v>
      </c>
    </row>
    <row r="60" spans="6:13" hidden="1" outlineLevel="1" x14ac:dyDescent="0.3">
      <c r="F60" s="1" t="s">
        <v>82</v>
      </c>
      <c r="G60" s="1" t="s">
        <v>83</v>
      </c>
      <c r="H60" s="5">
        <v>24642.67</v>
      </c>
      <c r="I60" s="5">
        <v>21100</v>
      </c>
      <c r="J60" s="5">
        <v>32856.89</v>
      </c>
      <c r="K60" s="6">
        <v>21750</v>
      </c>
      <c r="L60" s="6">
        <f t="shared" si="9"/>
        <v>21800</v>
      </c>
      <c r="M60" s="20">
        <f t="shared" si="8"/>
        <v>3.3175355450236969E-2</v>
      </c>
    </row>
    <row r="61" spans="6:13" hidden="1" outlineLevel="1" x14ac:dyDescent="0.3">
      <c r="F61" s="1" t="s">
        <v>84</v>
      </c>
      <c r="G61" s="1" t="s">
        <v>85</v>
      </c>
      <c r="H61" s="5">
        <v>5801.25</v>
      </c>
      <c r="I61" s="5">
        <v>5800</v>
      </c>
      <c r="J61" s="5">
        <v>7735</v>
      </c>
      <c r="K61" s="6">
        <v>6018</v>
      </c>
      <c r="L61" s="6">
        <f t="shared" si="9"/>
        <v>6000</v>
      </c>
      <c r="M61" s="20">
        <f t="shared" si="8"/>
        <v>3.4482758620689655E-2</v>
      </c>
    </row>
    <row r="62" spans="6:13" hidden="1" outlineLevel="1" x14ac:dyDescent="0.3">
      <c r="F62" s="1" t="s">
        <v>86</v>
      </c>
      <c r="G62" s="1" t="s">
        <v>87</v>
      </c>
      <c r="H62" s="5">
        <v>7217.64</v>
      </c>
      <c r="I62" s="5">
        <v>5000</v>
      </c>
      <c r="J62" s="5">
        <v>9623.52</v>
      </c>
      <c r="K62" s="6">
        <v>7250</v>
      </c>
      <c r="L62" s="6">
        <f t="shared" si="9"/>
        <v>7300</v>
      </c>
      <c r="M62" s="20">
        <f t="shared" si="8"/>
        <v>0.46</v>
      </c>
    </row>
    <row r="63" spans="6:13" hidden="1" outlineLevel="1" x14ac:dyDescent="0.3">
      <c r="F63" s="1" t="s">
        <v>88</v>
      </c>
      <c r="G63" s="1" t="s">
        <v>89</v>
      </c>
      <c r="H63" s="5">
        <v>53695.53</v>
      </c>
      <c r="I63" s="5">
        <v>115300</v>
      </c>
      <c r="J63" s="5">
        <v>71594.039999999994</v>
      </c>
      <c r="K63" s="6">
        <v>156250</v>
      </c>
      <c r="L63" s="6">
        <f t="shared" si="9"/>
        <v>156300</v>
      </c>
      <c r="M63" s="20">
        <f t="shared" si="8"/>
        <v>0.35559410234171723</v>
      </c>
    </row>
    <row r="64" spans="6:13" hidden="1" outlineLevel="1" x14ac:dyDescent="0.3">
      <c r="F64" s="1" t="s">
        <v>90</v>
      </c>
      <c r="G64" s="1" t="s">
        <v>91</v>
      </c>
      <c r="H64" s="5">
        <v>7260.38</v>
      </c>
      <c r="I64" s="5">
        <v>24200</v>
      </c>
      <c r="J64" s="5">
        <v>9680.51</v>
      </c>
      <c r="K64" s="6">
        <v>23438</v>
      </c>
      <c r="L64" s="6">
        <f t="shared" si="9"/>
        <v>23400</v>
      </c>
      <c r="M64" s="20">
        <f t="shared" si="8"/>
        <v>-3.3057851239669422E-2</v>
      </c>
    </row>
    <row r="65" spans="6:15" hidden="1" outlineLevel="1" x14ac:dyDescent="0.3">
      <c r="F65" s="1" t="s">
        <v>92</v>
      </c>
      <c r="G65" s="1" t="s">
        <v>93</v>
      </c>
      <c r="H65" s="5">
        <v>16344.86</v>
      </c>
      <c r="I65" s="5">
        <v>17300</v>
      </c>
      <c r="J65" s="5">
        <v>21793.15</v>
      </c>
      <c r="K65" s="6">
        <v>31000</v>
      </c>
      <c r="L65" s="6">
        <f t="shared" si="9"/>
        <v>31000</v>
      </c>
      <c r="M65" s="20">
        <f t="shared" si="8"/>
        <v>0.79190751445086704</v>
      </c>
    </row>
    <row r="66" spans="6:15" hidden="1" outlineLevel="1" x14ac:dyDescent="0.3">
      <c r="F66" s="1" t="s">
        <v>94</v>
      </c>
      <c r="G66" s="1" t="s">
        <v>95</v>
      </c>
      <c r="H66" s="5">
        <v>2228.33</v>
      </c>
      <c r="I66" s="5">
        <v>4800</v>
      </c>
      <c r="J66" s="5">
        <v>2971.11</v>
      </c>
      <c r="K66" s="6">
        <v>6484</v>
      </c>
      <c r="L66" s="6">
        <f t="shared" si="9"/>
        <v>6500</v>
      </c>
      <c r="M66" s="20">
        <f t="shared" si="8"/>
        <v>0.35416666666666669</v>
      </c>
    </row>
    <row r="67" spans="6:15" hidden="1" outlineLevel="1" x14ac:dyDescent="0.3">
      <c r="F67" s="1" t="s">
        <v>96</v>
      </c>
      <c r="G67" s="1" t="s">
        <v>97</v>
      </c>
      <c r="H67" s="5">
        <v>0</v>
      </c>
      <c r="I67" s="5">
        <v>3200</v>
      </c>
      <c r="J67" s="5">
        <v>0</v>
      </c>
      <c r="K67" s="6">
        <v>3000</v>
      </c>
      <c r="L67" s="6">
        <f t="shared" si="9"/>
        <v>3000</v>
      </c>
      <c r="M67" s="20">
        <f t="shared" si="8"/>
        <v>-6.25E-2</v>
      </c>
    </row>
    <row r="68" spans="6:15" hidden="1" outlineLevel="1" x14ac:dyDescent="0.3">
      <c r="F68" s="1" t="s">
        <v>98</v>
      </c>
      <c r="G68" s="1" t="s">
        <v>99</v>
      </c>
      <c r="H68" s="5">
        <v>114131.7</v>
      </c>
      <c r="I68" s="5">
        <v>220700</v>
      </c>
      <c r="J68" s="5">
        <v>152175.6</v>
      </c>
      <c r="K68" s="6">
        <v>151500</v>
      </c>
      <c r="L68" s="6">
        <f t="shared" si="9"/>
        <v>151500</v>
      </c>
      <c r="M68" s="20">
        <f t="shared" si="8"/>
        <v>-0.31354780244676028</v>
      </c>
    </row>
    <row r="69" spans="6:15" hidden="1" outlineLevel="1" x14ac:dyDescent="0.3">
      <c r="F69" s="1" t="s">
        <v>100</v>
      </c>
      <c r="G69" s="1" t="s">
        <v>101</v>
      </c>
      <c r="H69" s="5">
        <v>10153.59</v>
      </c>
      <c r="I69" s="5">
        <v>20300</v>
      </c>
      <c r="J69" s="5">
        <v>13538.12</v>
      </c>
      <c r="K69" s="6">
        <v>16500</v>
      </c>
      <c r="L69" s="6">
        <f t="shared" si="9"/>
        <v>16500</v>
      </c>
      <c r="M69" s="20">
        <f t="shared" si="8"/>
        <v>-0.18719211822660098</v>
      </c>
    </row>
    <row r="70" spans="6:15" hidden="1" outlineLevel="1" x14ac:dyDescent="0.3">
      <c r="F70" s="1" t="s">
        <v>102</v>
      </c>
      <c r="G70" s="1" t="s">
        <v>103</v>
      </c>
      <c r="H70" s="5">
        <v>1555.72</v>
      </c>
      <c r="I70" s="5">
        <v>2500</v>
      </c>
      <c r="J70" s="5">
        <v>2074.29</v>
      </c>
      <c r="K70" s="6">
        <v>20250</v>
      </c>
      <c r="L70" s="6">
        <f t="shared" si="9"/>
        <v>20300</v>
      </c>
      <c r="M70" s="20">
        <f t="shared" si="8"/>
        <v>7.12</v>
      </c>
    </row>
    <row r="71" spans="6:15" hidden="1" outlineLevel="1" x14ac:dyDescent="0.3">
      <c r="F71" s="1" t="s">
        <v>104</v>
      </c>
      <c r="G71" s="1" t="s">
        <v>105</v>
      </c>
      <c r="H71" s="5">
        <v>9872.3700000000008</v>
      </c>
      <c r="I71" s="5">
        <v>9200</v>
      </c>
      <c r="J71" s="5">
        <v>13163.16</v>
      </c>
      <c r="K71" s="6">
        <v>9317</v>
      </c>
      <c r="L71" s="6">
        <f t="shared" si="9"/>
        <v>9300</v>
      </c>
      <c r="M71" s="20">
        <f t="shared" si="8"/>
        <v>1.0869565217391304E-2</v>
      </c>
    </row>
    <row r="72" spans="6:15" hidden="1" outlineLevel="2" x14ac:dyDescent="0.3">
      <c r="F72" s="1" t="s">
        <v>106</v>
      </c>
      <c r="G72" s="1" t="s">
        <v>107</v>
      </c>
      <c r="H72" s="5">
        <v>0</v>
      </c>
      <c r="I72" s="5">
        <v>0</v>
      </c>
      <c r="J72" s="5">
        <v>0</v>
      </c>
      <c r="K72" s="6">
        <v>0</v>
      </c>
      <c r="L72" s="6">
        <f t="shared" si="9"/>
        <v>0</v>
      </c>
      <c r="M72" s="20" t="e">
        <f t="shared" si="8"/>
        <v>#DIV/0!</v>
      </c>
    </row>
    <row r="73" spans="6:15" hidden="1" outlineLevel="1" collapsed="1" x14ac:dyDescent="0.3">
      <c r="F73" s="1" t="s">
        <v>108</v>
      </c>
      <c r="G73" s="1" t="s">
        <v>109</v>
      </c>
      <c r="H73" s="5">
        <v>62247.42</v>
      </c>
      <c r="I73" s="5">
        <v>79100</v>
      </c>
      <c r="J73" s="5">
        <v>82996.56</v>
      </c>
      <c r="K73" s="6">
        <v>89148</v>
      </c>
      <c r="L73" s="6">
        <f t="shared" si="9"/>
        <v>89100</v>
      </c>
      <c r="M73" s="20">
        <f t="shared" si="8"/>
        <v>0.12642225031605561</v>
      </c>
    </row>
    <row r="74" spans="6:15" hidden="1" outlineLevel="1" x14ac:dyDescent="0.3">
      <c r="F74" s="1" t="s">
        <v>110</v>
      </c>
      <c r="G74" s="1" t="s">
        <v>111</v>
      </c>
      <c r="H74" s="5">
        <v>43442.57</v>
      </c>
      <c r="I74" s="5">
        <v>34000</v>
      </c>
      <c r="J74" s="5">
        <v>57923.43</v>
      </c>
      <c r="K74" s="6">
        <v>37442</v>
      </c>
      <c r="L74" s="6">
        <f t="shared" si="9"/>
        <v>37400</v>
      </c>
      <c r="M74" s="20">
        <f t="shared" si="8"/>
        <v>0.1</v>
      </c>
    </row>
    <row r="75" spans="6:15" hidden="1" outlineLevel="1" x14ac:dyDescent="0.3">
      <c r="F75" s="1" t="s">
        <v>112</v>
      </c>
      <c r="G75" s="1" t="s">
        <v>113</v>
      </c>
      <c r="H75" s="5">
        <v>39458.19</v>
      </c>
      <c r="I75" s="5">
        <v>24300</v>
      </c>
      <c r="J75" s="5">
        <v>52610.92</v>
      </c>
      <c r="K75" s="6">
        <v>41008</v>
      </c>
      <c r="L75" s="6">
        <f t="shared" si="9"/>
        <v>41000</v>
      </c>
      <c r="M75" s="20">
        <f t="shared" si="8"/>
        <v>0.68724279835390945</v>
      </c>
    </row>
    <row r="76" spans="6:15" hidden="1" outlineLevel="1" x14ac:dyDescent="0.3">
      <c r="F76" s="1" t="s">
        <v>114</v>
      </c>
      <c r="G76" s="1" t="s">
        <v>115</v>
      </c>
      <c r="H76" s="5">
        <v>5695.65</v>
      </c>
      <c r="I76" s="5">
        <v>3283</v>
      </c>
      <c r="J76" s="5">
        <v>7594.2</v>
      </c>
      <c r="K76" s="6">
        <v>8157</v>
      </c>
      <c r="L76" s="6">
        <f t="shared" si="9"/>
        <v>8200</v>
      </c>
      <c r="M76" s="20">
        <f t="shared" si="8"/>
        <v>1.4977155041120926</v>
      </c>
    </row>
    <row r="77" spans="6:15" hidden="1" outlineLevel="2" x14ac:dyDescent="0.3">
      <c r="F77" s="1" t="s">
        <v>116</v>
      </c>
      <c r="G77" s="1" t="s">
        <v>117</v>
      </c>
      <c r="H77" s="5">
        <v>0</v>
      </c>
      <c r="I77" s="5">
        <v>0</v>
      </c>
      <c r="J77" s="5">
        <v>0</v>
      </c>
      <c r="L77" s="6">
        <f t="shared" si="9"/>
        <v>0</v>
      </c>
      <c r="M77" s="20" t="e">
        <f t="shared" si="8"/>
        <v>#DIV/0!</v>
      </c>
    </row>
    <row r="78" spans="6:15" hidden="1" outlineLevel="1" collapsed="1" x14ac:dyDescent="0.3">
      <c r="F78" s="1" t="s">
        <v>118</v>
      </c>
      <c r="G78" s="1" t="s">
        <v>119</v>
      </c>
      <c r="H78" s="5">
        <v>65931.3</v>
      </c>
      <c r="I78" s="5">
        <v>88500</v>
      </c>
      <c r="J78" s="5">
        <v>87908.4</v>
      </c>
      <c r="K78" s="6">
        <v>96000</v>
      </c>
      <c r="L78" s="6">
        <f t="shared" si="9"/>
        <v>96000</v>
      </c>
      <c r="M78" s="20">
        <f t="shared" si="8"/>
        <v>8.4745762711864403E-2</v>
      </c>
    </row>
    <row r="79" spans="6:15" hidden="1" outlineLevel="1" x14ac:dyDescent="0.3">
      <c r="F79" s="1" t="s">
        <v>120</v>
      </c>
      <c r="G79" s="1" t="s">
        <v>121</v>
      </c>
      <c r="H79" s="5">
        <v>44078</v>
      </c>
      <c r="I79" s="5">
        <v>56500</v>
      </c>
      <c r="J79" s="5">
        <v>58770.67</v>
      </c>
      <c r="K79" s="6">
        <v>51000</v>
      </c>
      <c r="L79" s="6">
        <f t="shared" si="9"/>
        <v>51000</v>
      </c>
      <c r="M79" s="20">
        <f t="shared" si="8"/>
        <v>-9.7345132743362831E-2</v>
      </c>
      <c r="O79" s="6"/>
    </row>
    <row r="80" spans="6:15" hidden="1" outlineLevel="1" x14ac:dyDescent="0.3">
      <c r="F80" s="1" t="s">
        <v>122</v>
      </c>
      <c r="G80" s="1" t="s">
        <v>123</v>
      </c>
      <c r="H80" s="5">
        <v>38286</v>
      </c>
      <c r="I80" s="5">
        <v>30000</v>
      </c>
      <c r="J80" s="5">
        <v>51048</v>
      </c>
      <c r="K80" s="6">
        <v>30500</v>
      </c>
      <c r="L80" s="6">
        <f t="shared" si="9"/>
        <v>30500</v>
      </c>
      <c r="M80" s="20">
        <f t="shared" si="8"/>
        <v>1.6666666666666666E-2</v>
      </c>
    </row>
    <row r="81" spans="6:13" hidden="1" outlineLevel="1" x14ac:dyDescent="0.3">
      <c r="F81" s="1" t="s">
        <v>124</v>
      </c>
      <c r="G81" s="1" t="s">
        <v>125</v>
      </c>
      <c r="H81" s="5">
        <v>41218</v>
      </c>
      <c r="I81" s="5">
        <v>30000</v>
      </c>
      <c r="J81" s="5">
        <v>54957.33</v>
      </c>
      <c r="K81" s="6">
        <v>45250</v>
      </c>
      <c r="L81" s="6">
        <f t="shared" si="9"/>
        <v>45300</v>
      </c>
      <c r="M81" s="20">
        <f t="shared" si="8"/>
        <v>0.51</v>
      </c>
    </row>
    <row r="82" spans="6:13" hidden="1" outlineLevel="2" x14ac:dyDescent="0.3">
      <c r="F82" s="1" t="s">
        <v>126</v>
      </c>
      <c r="G82" s="1" t="s">
        <v>127</v>
      </c>
      <c r="H82" s="5">
        <v>0</v>
      </c>
      <c r="I82" s="5">
        <v>0</v>
      </c>
      <c r="J82" s="5">
        <v>0</v>
      </c>
      <c r="L82" s="6">
        <f t="shared" si="9"/>
        <v>0</v>
      </c>
      <c r="M82" s="20" t="e">
        <f t="shared" si="8"/>
        <v>#DIV/0!</v>
      </c>
    </row>
    <row r="83" spans="6:13" hidden="1" outlineLevel="1" collapsed="1" x14ac:dyDescent="0.3">
      <c r="F83" s="1" t="s">
        <v>128</v>
      </c>
      <c r="G83" s="1" t="s">
        <v>129</v>
      </c>
      <c r="H83" s="5">
        <v>14632</v>
      </c>
      <c r="I83" s="5">
        <v>22000</v>
      </c>
      <c r="J83" s="5">
        <v>19509.330000000002</v>
      </c>
      <c r="K83" s="6">
        <v>26500</v>
      </c>
      <c r="L83" s="6">
        <f t="shared" si="9"/>
        <v>26500</v>
      </c>
      <c r="M83" s="20">
        <f t="shared" si="8"/>
        <v>0.20454545454545456</v>
      </c>
    </row>
    <row r="84" spans="6:13" hidden="1" outlineLevel="1" x14ac:dyDescent="0.3">
      <c r="F84" s="1" t="s">
        <v>130</v>
      </c>
      <c r="G84" s="1" t="s">
        <v>131</v>
      </c>
      <c r="H84" s="5">
        <v>162.75</v>
      </c>
      <c r="I84" s="5">
        <v>0</v>
      </c>
      <c r="J84" s="5">
        <v>217</v>
      </c>
      <c r="K84" s="6">
        <v>1500</v>
      </c>
      <c r="L84" s="6">
        <f t="shared" si="9"/>
        <v>1500</v>
      </c>
      <c r="M84" s="20" t="e">
        <f t="shared" si="8"/>
        <v>#DIV/0!</v>
      </c>
    </row>
    <row r="85" spans="6:13" hidden="1" outlineLevel="2" x14ac:dyDescent="0.3">
      <c r="F85" s="1" t="s">
        <v>132</v>
      </c>
      <c r="G85" s="1" t="s">
        <v>133</v>
      </c>
      <c r="H85" s="5">
        <v>0</v>
      </c>
      <c r="I85" s="5">
        <v>0</v>
      </c>
      <c r="J85" s="5">
        <v>0</v>
      </c>
      <c r="L85" s="6">
        <f t="shared" si="9"/>
        <v>0</v>
      </c>
      <c r="M85" s="20" t="e">
        <f t="shared" si="8"/>
        <v>#DIV/0!</v>
      </c>
    </row>
    <row r="86" spans="6:13" hidden="1" outlineLevel="1" collapsed="1" x14ac:dyDescent="0.3">
      <c r="F86" s="1" t="s">
        <v>134</v>
      </c>
      <c r="G86" s="1" t="s">
        <v>135</v>
      </c>
      <c r="H86" s="5">
        <v>6300</v>
      </c>
      <c r="I86" s="5">
        <v>9600</v>
      </c>
      <c r="J86" s="5">
        <v>8400</v>
      </c>
      <c r="K86" s="6">
        <v>9600</v>
      </c>
      <c r="L86" s="6">
        <f t="shared" si="9"/>
        <v>9600</v>
      </c>
      <c r="M86" s="20">
        <f t="shared" si="8"/>
        <v>0</v>
      </c>
    </row>
    <row r="87" spans="6:13" hidden="1" outlineLevel="1" x14ac:dyDescent="0.3">
      <c r="F87" s="1" t="s">
        <v>136</v>
      </c>
      <c r="G87" s="1" t="s">
        <v>137</v>
      </c>
      <c r="H87" s="5">
        <v>13704.22</v>
      </c>
      <c r="I87" s="5">
        <v>12000</v>
      </c>
      <c r="J87" s="5">
        <v>18272.29</v>
      </c>
      <c r="K87" s="6">
        <v>14250</v>
      </c>
      <c r="L87" s="6">
        <f t="shared" si="9"/>
        <v>14300</v>
      </c>
      <c r="M87" s="20">
        <f t="shared" ref="M87:M150" si="10">(L87-I87)/I87</f>
        <v>0.19166666666666668</v>
      </c>
    </row>
    <row r="88" spans="6:13" hidden="1" outlineLevel="2" x14ac:dyDescent="0.3">
      <c r="F88" s="1" t="s">
        <v>138</v>
      </c>
      <c r="G88" s="1" t="s">
        <v>139</v>
      </c>
      <c r="H88" s="5">
        <v>0</v>
      </c>
      <c r="I88" s="5">
        <v>0</v>
      </c>
      <c r="J88" s="5">
        <v>0</v>
      </c>
      <c r="L88" s="6">
        <f t="shared" ref="L88:L151" si="11">ROUND(K88,-2)</f>
        <v>0</v>
      </c>
      <c r="M88" s="20" t="e">
        <f t="shared" si="10"/>
        <v>#DIV/0!</v>
      </c>
    </row>
    <row r="89" spans="6:13" hidden="1" outlineLevel="1" collapsed="1" x14ac:dyDescent="0.3">
      <c r="F89" s="1" t="s">
        <v>140</v>
      </c>
      <c r="G89" s="1" t="s">
        <v>141</v>
      </c>
      <c r="H89" s="5">
        <v>6109.18</v>
      </c>
      <c r="I89" s="5">
        <v>5400</v>
      </c>
      <c r="J89" s="5">
        <v>8145.57</v>
      </c>
      <c r="K89" s="6">
        <v>6250</v>
      </c>
      <c r="L89" s="6">
        <f t="shared" si="11"/>
        <v>6300</v>
      </c>
      <c r="M89" s="20">
        <f t="shared" si="10"/>
        <v>0.16666666666666666</v>
      </c>
    </row>
    <row r="90" spans="6:13" hidden="1" outlineLevel="1" x14ac:dyDescent="0.3">
      <c r="F90" s="1" t="s">
        <v>142</v>
      </c>
      <c r="G90" s="1" t="s">
        <v>143</v>
      </c>
      <c r="H90" s="5">
        <v>11986.74</v>
      </c>
      <c r="I90" s="5">
        <v>14300</v>
      </c>
      <c r="J90" s="5">
        <v>15982.32</v>
      </c>
      <c r="K90" s="6">
        <v>14255</v>
      </c>
      <c r="L90" s="6">
        <f t="shared" si="11"/>
        <v>14300</v>
      </c>
      <c r="M90" s="20">
        <f t="shared" si="10"/>
        <v>0</v>
      </c>
    </row>
    <row r="91" spans="6:13" hidden="1" outlineLevel="1" x14ac:dyDescent="0.3">
      <c r="F91" s="1" t="s">
        <v>144</v>
      </c>
      <c r="G91" s="1" t="s">
        <v>145</v>
      </c>
      <c r="H91" s="5">
        <v>208956.7</v>
      </c>
      <c r="I91" s="5">
        <v>299400</v>
      </c>
      <c r="J91" s="5">
        <v>278608.93</v>
      </c>
      <c r="L91" s="6">
        <f t="shared" si="11"/>
        <v>0</v>
      </c>
      <c r="M91" s="20">
        <f t="shared" si="10"/>
        <v>-1</v>
      </c>
    </row>
    <row r="92" spans="6:13" hidden="1" outlineLevel="1" x14ac:dyDescent="0.3">
      <c r="F92" s="1" t="s">
        <v>336</v>
      </c>
      <c r="G92" s="1" t="s">
        <v>303</v>
      </c>
      <c r="H92" s="5"/>
      <c r="I92" s="5"/>
      <c r="J92" s="5"/>
      <c r="K92" s="19">
        <v>163936</v>
      </c>
      <c r="L92" s="6">
        <f t="shared" si="11"/>
        <v>163900</v>
      </c>
      <c r="M92" s="20" t="e">
        <f t="shared" si="10"/>
        <v>#DIV/0!</v>
      </c>
    </row>
    <row r="93" spans="6:13" hidden="1" outlineLevel="1" x14ac:dyDescent="0.3">
      <c r="F93" s="1" t="s">
        <v>337</v>
      </c>
      <c r="G93" s="1" t="s">
        <v>299</v>
      </c>
      <c r="H93" s="5"/>
      <c r="I93" s="5"/>
      <c r="J93" s="5"/>
      <c r="K93" s="19">
        <v>59035</v>
      </c>
      <c r="L93" s="6">
        <f t="shared" si="11"/>
        <v>59000</v>
      </c>
      <c r="M93" s="20" t="e">
        <f t="shared" si="10"/>
        <v>#DIV/0!</v>
      </c>
    </row>
    <row r="94" spans="6:13" hidden="1" outlineLevel="1" x14ac:dyDescent="0.3">
      <c r="F94" s="1" t="s">
        <v>338</v>
      </c>
      <c r="G94" s="1" t="s">
        <v>300</v>
      </c>
      <c r="H94" s="5"/>
      <c r="I94" s="5"/>
      <c r="J94" s="5"/>
      <c r="K94" s="19">
        <v>86171</v>
      </c>
      <c r="L94" s="6">
        <f t="shared" si="11"/>
        <v>86200</v>
      </c>
      <c r="M94" s="20" t="e">
        <f t="shared" si="10"/>
        <v>#DIV/0!</v>
      </c>
    </row>
    <row r="95" spans="6:13" hidden="1" outlineLevel="1" x14ac:dyDescent="0.3">
      <c r="F95" s="1" t="s">
        <v>339</v>
      </c>
      <c r="G95" s="1" t="s">
        <v>301</v>
      </c>
      <c r="H95" s="5"/>
      <c r="I95" s="5"/>
      <c r="J95" s="5"/>
      <c r="K95" s="19">
        <v>24534</v>
      </c>
      <c r="L95" s="6">
        <f t="shared" si="11"/>
        <v>24500</v>
      </c>
      <c r="M95" s="20" t="e">
        <f t="shared" si="10"/>
        <v>#DIV/0!</v>
      </c>
    </row>
    <row r="96" spans="6:13" hidden="1" outlineLevel="1" x14ac:dyDescent="0.3">
      <c r="F96" s="1" t="s">
        <v>340</v>
      </c>
      <c r="G96" s="1" t="s">
        <v>302</v>
      </c>
      <c r="H96" s="5"/>
      <c r="I96" s="5"/>
      <c r="J96" s="5"/>
      <c r="K96" s="19">
        <v>17967</v>
      </c>
      <c r="L96" s="6">
        <f t="shared" si="11"/>
        <v>18000</v>
      </c>
      <c r="M96" s="20" t="e">
        <f t="shared" si="10"/>
        <v>#DIV/0!</v>
      </c>
    </row>
    <row r="97" spans="6:13" hidden="1" outlineLevel="1" x14ac:dyDescent="0.3">
      <c r="F97" s="1" t="s">
        <v>146</v>
      </c>
      <c r="G97" s="1" t="s">
        <v>147</v>
      </c>
      <c r="H97" s="5">
        <v>24119.81</v>
      </c>
      <c r="I97" s="5">
        <v>40800</v>
      </c>
      <c r="J97" s="5">
        <v>32159.75</v>
      </c>
      <c r="K97" s="6">
        <v>27400</v>
      </c>
      <c r="L97" s="6">
        <f t="shared" si="11"/>
        <v>27400</v>
      </c>
      <c r="M97" s="20">
        <f t="shared" si="10"/>
        <v>-0.32843137254901961</v>
      </c>
    </row>
    <row r="98" spans="6:13" hidden="1" outlineLevel="1" x14ac:dyDescent="0.3">
      <c r="F98" s="1" t="s">
        <v>148</v>
      </c>
      <c r="G98" s="1" t="s">
        <v>149</v>
      </c>
      <c r="H98" s="5">
        <v>73350</v>
      </c>
      <c r="I98" s="5">
        <v>100200</v>
      </c>
      <c r="J98" s="5">
        <v>97800</v>
      </c>
      <c r="K98" s="6">
        <v>105600</v>
      </c>
      <c r="L98" s="6">
        <f t="shared" si="11"/>
        <v>105600</v>
      </c>
      <c r="M98" s="20">
        <f t="shared" si="10"/>
        <v>5.3892215568862277E-2</v>
      </c>
    </row>
    <row r="99" spans="6:13" hidden="1" outlineLevel="1" x14ac:dyDescent="0.3">
      <c r="F99" s="1" t="s">
        <v>150</v>
      </c>
      <c r="G99" s="1" t="s">
        <v>151</v>
      </c>
      <c r="H99" s="5">
        <v>3426.72</v>
      </c>
      <c r="I99" s="5">
        <v>6600</v>
      </c>
      <c r="J99" s="5">
        <v>4568.96</v>
      </c>
      <c r="K99" s="6">
        <v>4100</v>
      </c>
      <c r="L99" s="6">
        <f t="shared" si="11"/>
        <v>4100</v>
      </c>
      <c r="M99" s="20">
        <f t="shared" si="10"/>
        <v>-0.37878787878787878</v>
      </c>
    </row>
    <row r="100" spans="6:13" hidden="1" outlineLevel="1" x14ac:dyDescent="0.3">
      <c r="F100" s="1" t="s">
        <v>152</v>
      </c>
      <c r="G100" s="1" t="s">
        <v>153</v>
      </c>
      <c r="H100" s="5">
        <v>6341.44</v>
      </c>
      <c r="I100" s="5">
        <v>4900</v>
      </c>
      <c r="J100" s="5">
        <v>8455.25</v>
      </c>
      <c r="K100" s="6">
        <v>6500</v>
      </c>
      <c r="L100" s="6">
        <f t="shared" si="11"/>
        <v>6500</v>
      </c>
      <c r="M100" s="20">
        <f t="shared" si="10"/>
        <v>0.32653061224489793</v>
      </c>
    </row>
    <row r="101" spans="6:13" hidden="1" outlineLevel="1" x14ac:dyDescent="0.3">
      <c r="F101" s="1" t="s">
        <v>154</v>
      </c>
      <c r="G101" s="1" t="s">
        <v>155</v>
      </c>
      <c r="H101" s="5">
        <v>142.1</v>
      </c>
      <c r="I101" s="5">
        <v>400</v>
      </c>
      <c r="J101" s="5">
        <v>189.47</v>
      </c>
      <c r="K101" s="6">
        <v>350</v>
      </c>
      <c r="L101" s="6">
        <f t="shared" si="11"/>
        <v>400</v>
      </c>
      <c r="M101" s="20">
        <f t="shared" si="10"/>
        <v>0</v>
      </c>
    </row>
    <row r="102" spans="6:13" hidden="1" outlineLevel="1" x14ac:dyDescent="0.3">
      <c r="F102" s="1" t="s">
        <v>156</v>
      </c>
      <c r="G102" s="1" t="s">
        <v>157</v>
      </c>
      <c r="H102" s="5">
        <v>28200</v>
      </c>
      <c r="I102" s="5">
        <v>25200</v>
      </c>
      <c r="J102" s="5">
        <v>37600</v>
      </c>
      <c r="K102" s="6">
        <v>47600</v>
      </c>
      <c r="L102" s="6">
        <f t="shared" si="11"/>
        <v>47600</v>
      </c>
      <c r="M102" s="20">
        <f t="shared" si="10"/>
        <v>0.88888888888888884</v>
      </c>
    </row>
    <row r="103" spans="6:13" hidden="1" outlineLevel="1" x14ac:dyDescent="0.3">
      <c r="F103" s="1" t="s">
        <v>158</v>
      </c>
      <c r="G103" s="1" t="s">
        <v>159</v>
      </c>
      <c r="H103" s="5">
        <v>2233.9299999999998</v>
      </c>
      <c r="I103" s="5">
        <v>3000</v>
      </c>
      <c r="J103" s="5">
        <v>2978.57</v>
      </c>
      <c r="K103" s="6">
        <v>3000</v>
      </c>
      <c r="L103" s="6">
        <f t="shared" si="11"/>
        <v>3000</v>
      </c>
      <c r="M103" s="20">
        <f t="shared" si="10"/>
        <v>0</v>
      </c>
    </row>
    <row r="104" spans="6:13" hidden="1" outlineLevel="2" x14ac:dyDescent="0.3">
      <c r="F104" s="1" t="s">
        <v>160</v>
      </c>
      <c r="G104" s="1" t="s">
        <v>161</v>
      </c>
      <c r="H104" s="5">
        <v>0</v>
      </c>
      <c r="I104" s="5">
        <v>0</v>
      </c>
      <c r="J104" s="5">
        <v>0</v>
      </c>
      <c r="L104" s="6">
        <f t="shared" si="11"/>
        <v>0</v>
      </c>
      <c r="M104" s="20" t="e">
        <f t="shared" si="10"/>
        <v>#DIV/0!</v>
      </c>
    </row>
    <row r="105" spans="6:13" hidden="1" outlineLevel="1" collapsed="1" x14ac:dyDescent="0.3">
      <c r="F105" s="1" t="s">
        <v>162</v>
      </c>
      <c r="G105" s="1" t="s">
        <v>163</v>
      </c>
      <c r="H105" s="5">
        <v>386.05</v>
      </c>
      <c r="I105" s="5">
        <v>1400</v>
      </c>
      <c r="J105" s="5">
        <v>514.73</v>
      </c>
      <c r="K105" s="6">
        <v>1250</v>
      </c>
      <c r="L105" s="6">
        <f t="shared" si="11"/>
        <v>1300</v>
      </c>
      <c r="M105" s="20">
        <f t="shared" si="10"/>
        <v>-7.1428571428571425E-2</v>
      </c>
    </row>
    <row r="106" spans="6:13" hidden="1" outlineLevel="1" x14ac:dyDescent="0.3">
      <c r="F106" s="1" t="s">
        <v>164</v>
      </c>
      <c r="G106" s="1" t="s">
        <v>165</v>
      </c>
      <c r="H106" s="5">
        <v>13755.39</v>
      </c>
      <c r="I106" s="5">
        <v>16000</v>
      </c>
      <c r="J106" s="5">
        <v>18340.52</v>
      </c>
      <c r="K106" s="6">
        <v>15500</v>
      </c>
      <c r="L106" s="6">
        <f t="shared" si="11"/>
        <v>15500</v>
      </c>
      <c r="M106" s="20">
        <f t="shared" si="10"/>
        <v>-3.125E-2</v>
      </c>
    </row>
    <row r="107" spans="6:13" hidden="1" outlineLevel="1" x14ac:dyDescent="0.3">
      <c r="F107" s="1" t="s">
        <v>166</v>
      </c>
      <c r="G107" s="1" t="s">
        <v>167</v>
      </c>
      <c r="H107" s="5">
        <v>2186.1999999999998</v>
      </c>
      <c r="I107" s="5">
        <v>2000</v>
      </c>
      <c r="J107" s="5">
        <v>2914.93</v>
      </c>
      <c r="K107" s="6">
        <v>2800</v>
      </c>
      <c r="L107" s="6">
        <f t="shared" si="11"/>
        <v>2800</v>
      </c>
      <c r="M107" s="20">
        <f t="shared" si="10"/>
        <v>0.4</v>
      </c>
    </row>
    <row r="108" spans="6:13" hidden="1" outlineLevel="1" x14ac:dyDescent="0.3">
      <c r="F108" s="1" t="s">
        <v>168</v>
      </c>
      <c r="G108" s="1" t="s">
        <v>169</v>
      </c>
      <c r="H108" s="5">
        <v>11802.69</v>
      </c>
      <c r="I108" s="5">
        <v>1000</v>
      </c>
      <c r="J108" s="5">
        <v>15736.92</v>
      </c>
      <c r="K108" s="6">
        <v>2500</v>
      </c>
      <c r="L108" s="6">
        <f t="shared" si="11"/>
        <v>2500</v>
      </c>
      <c r="M108" s="20">
        <f t="shared" si="10"/>
        <v>1.5</v>
      </c>
    </row>
    <row r="109" spans="6:13" hidden="1" outlineLevel="1" x14ac:dyDescent="0.3">
      <c r="F109" s="1" t="s">
        <v>170</v>
      </c>
      <c r="G109" s="1" t="s">
        <v>171</v>
      </c>
      <c r="H109" s="5">
        <v>1558.4</v>
      </c>
      <c r="I109" s="5">
        <v>500</v>
      </c>
      <c r="J109" s="5">
        <v>2077.87</v>
      </c>
      <c r="K109" s="6">
        <v>1500</v>
      </c>
      <c r="L109" s="6">
        <f t="shared" si="11"/>
        <v>1500</v>
      </c>
      <c r="M109" s="20">
        <f t="shared" si="10"/>
        <v>2</v>
      </c>
    </row>
    <row r="110" spans="6:13" hidden="1" outlineLevel="1" x14ac:dyDescent="0.3">
      <c r="F110" s="1" t="s">
        <v>172</v>
      </c>
      <c r="G110" s="1" t="s">
        <v>173</v>
      </c>
      <c r="H110" s="5">
        <v>1056.0899999999999</v>
      </c>
      <c r="I110" s="5">
        <v>9600</v>
      </c>
      <c r="J110" s="5">
        <v>1408.12</v>
      </c>
      <c r="K110" s="6">
        <v>6500</v>
      </c>
      <c r="L110" s="6">
        <f t="shared" si="11"/>
        <v>6500</v>
      </c>
      <c r="M110" s="20">
        <f t="shared" si="10"/>
        <v>-0.32291666666666669</v>
      </c>
    </row>
    <row r="111" spans="6:13" hidden="1" outlineLevel="1" x14ac:dyDescent="0.3">
      <c r="F111" s="1" t="s">
        <v>174</v>
      </c>
      <c r="G111" s="1" t="s">
        <v>175</v>
      </c>
      <c r="H111" s="5">
        <v>7695.15</v>
      </c>
      <c r="I111" s="5">
        <v>20000</v>
      </c>
      <c r="J111" s="5">
        <v>10260.200000000001</v>
      </c>
      <c r="K111" s="6">
        <v>14550</v>
      </c>
      <c r="L111" s="6">
        <f t="shared" si="11"/>
        <v>14600</v>
      </c>
      <c r="M111" s="20">
        <f t="shared" si="10"/>
        <v>-0.27</v>
      </c>
    </row>
    <row r="112" spans="6:13" hidden="1" outlineLevel="1" x14ac:dyDescent="0.3">
      <c r="F112" s="1" t="s">
        <v>176</v>
      </c>
      <c r="G112" s="1" t="s">
        <v>177</v>
      </c>
      <c r="H112" s="5">
        <v>1741.54</v>
      </c>
      <c r="I112" s="5">
        <v>1700</v>
      </c>
      <c r="J112" s="5">
        <v>2322.0500000000002</v>
      </c>
      <c r="K112" s="6">
        <v>1850</v>
      </c>
      <c r="L112" s="6">
        <f t="shared" si="11"/>
        <v>1900</v>
      </c>
      <c r="M112" s="20">
        <f t="shared" si="10"/>
        <v>0.11764705882352941</v>
      </c>
    </row>
    <row r="113" spans="6:16" hidden="1" outlineLevel="1" x14ac:dyDescent="0.3">
      <c r="F113" s="1" t="s">
        <v>178</v>
      </c>
      <c r="G113" s="1" t="s">
        <v>179</v>
      </c>
      <c r="H113" s="5">
        <v>1354.67</v>
      </c>
      <c r="I113" s="5">
        <v>700</v>
      </c>
      <c r="J113" s="5">
        <v>1806.23</v>
      </c>
      <c r="K113" s="6">
        <v>1500</v>
      </c>
      <c r="L113" s="6">
        <f t="shared" si="11"/>
        <v>1500</v>
      </c>
      <c r="M113" s="20">
        <f t="shared" si="10"/>
        <v>1.1428571428571428</v>
      </c>
    </row>
    <row r="114" spans="6:16" hidden="1" outlineLevel="1" x14ac:dyDescent="0.3">
      <c r="F114" s="1" t="s">
        <v>180</v>
      </c>
      <c r="G114" s="1" t="s">
        <v>181</v>
      </c>
      <c r="H114" s="5">
        <v>22125.05</v>
      </c>
      <c r="I114" s="5">
        <v>24000</v>
      </c>
      <c r="J114" s="5">
        <v>29500.07</v>
      </c>
      <c r="K114" s="6">
        <v>23250</v>
      </c>
      <c r="L114" s="6">
        <f t="shared" si="11"/>
        <v>23300</v>
      </c>
      <c r="M114" s="20">
        <f t="shared" si="10"/>
        <v>-2.9166666666666667E-2</v>
      </c>
    </row>
    <row r="115" spans="6:16" hidden="1" outlineLevel="1" x14ac:dyDescent="0.3">
      <c r="F115" s="1" t="s">
        <v>182</v>
      </c>
      <c r="G115" s="1" t="s">
        <v>183</v>
      </c>
      <c r="H115" s="5">
        <v>2544.91</v>
      </c>
      <c r="I115" s="5">
        <v>10000</v>
      </c>
      <c r="J115" s="5">
        <v>3393.21</v>
      </c>
      <c r="K115" s="6">
        <v>7000</v>
      </c>
      <c r="L115" s="6">
        <f t="shared" si="11"/>
        <v>7000</v>
      </c>
      <c r="M115" s="20">
        <f t="shared" si="10"/>
        <v>-0.3</v>
      </c>
    </row>
    <row r="116" spans="6:16" hidden="1" outlineLevel="1" x14ac:dyDescent="0.3">
      <c r="F116" s="1" t="s">
        <v>184</v>
      </c>
      <c r="G116" s="1" t="s">
        <v>185</v>
      </c>
      <c r="H116" s="5">
        <v>41837.82</v>
      </c>
      <c r="I116" s="5">
        <v>25000</v>
      </c>
      <c r="J116" s="5">
        <v>55783.76</v>
      </c>
      <c r="K116" s="6">
        <v>20500</v>
      </c>
      <c r="L116" s="6">
        <f t="shared" si="11"/>
        <v>20500</v>
      </c>
      <c r="M116" s="20">
        <f t="shared" si="10"/>
        <v>-0.18</v>
      </c>
    </row>
    <row r="117" spans="6:16" hidden="1" outlineLevel="1" x14ac:dyDescent="0.3">
      <c r="F117" s="1" t="s">
        <v>186</v>
      </c>
      <c r="G117" s="1" t="s">
        <v>187</v>
      </c>
      <c r="H117" s="5">
        <v>552.9</v>
      </c>
      <c r="I117" s="5">
        <v>8000</v>
      </c>
      <c r="J117" s="5">
        <v>737.2</v>
      </c>
      <c r="K117" s="6">
        <v>6000</v>
      </c>
      <c r="L117" s="6">
        <f t="shared" si="11"/>
        <v>6000</v>
      </c>
      <c r="M117" s="20">
        <f t="shared" si="10"/>
        <v>-0.25</v>
      </c>
    </row>
    <row r="118" spans="6:16" hidden="1" outlineLevel="1" x14ac:dyDescent="0.3">
      <c r="F118" s="1" t="s">
        <v>188</v>
      </c>
      <c r="G118" s="1" t="s">
        <v>189</v>
      </c>
      <c r="H118" s="5">
        <v>9984</v>
      </c>
      <c r="I118" s="5">
        <v>8400</v>
      </c>
      <c r="J118" s="5">
        <v>13312</v>
      </c>
      <c r="K118" s="6">
        <v>9500</v>
      </c>
      <c r="L118" s="6">
        <f t="shared" si="11"/>
        <v>9500</v>
      </c>
      <c r="M118" s="20">
        <f t="shared" si="10"/>
        <v>0.13095238095238096</v>
      </c>
    </row>
    <row r="119" spans="6:16" hidden="1" outlineLevel="1" x14ac:dyDescent="0.3">
      <c r="F119" s="1" t="s">
        <v>190</v>
      </c>
      <c r="G119" s="1" t="s">
        <v>191</v>
      </c>
      <c r="H119" s="5">
        <v>3176.24</v>
      </c>
      <c r="I119" s="5">
        <v>100</v>
      </c>
      <c r="J119" s="5">
        <v>4234.99</v>
      </c>
      <c r="K119" s="6">
        <v>3500</v>
      </c>
      <c r="L119" s="6">
        <f t="shared" si="11"/>
        <v>3500</v>
      </c>
      <c r="M119" s="20">
        <f t="shared" si="10"/>
        <v>34</v>
      </c>
    </row>
    <row r="120" spans="6:16" hidden="1" outlineLevel="1" x14ac:dyDescent="0.3">
      <c r="F120" s="1" t="s">
        <v>192</v>
      </c>
      <c r="G120" s="1" t="s">
        <v>193</v>
      </c>
      <c r="H120" s="5">
        <v>14670</v>
      </c>
      <c r="I120" s="5">
        <v>19100</v>
      </c>
      <c r="J120" s="5">
        <v>19560</v>
      </c>
      <c r="K120" s="6">
        <v>20000</v>
      </c>
      <c r="L120" s="6">
        <f t="shared" si="11"/>
        <v>20000</v>
      </c>
      <c r="M120" s="20">
        <f t="shared" si="10"/>
        <v>4.712041884816754E-2</v>
      </c>
      <c r="O120" s="2">
        <f>1300*12</f>
        <v>15600</v>
      </c>
      <c r="P120" s="2">
        <f>O120*1.05</f>
        <v>16380</v>
      </c>
    </row>
    <row r="121" spans="6:16" hidden="1" outlineLevel="1" x14ac:dyDescent="0.3">
      <c r="F121" s="1" t="s">
        <v>194</v>
      </c>
      <c r="G121" s="1" t="s">
        <v>195</v>
      </c>
      <c r="H121" s="5">
        <v>8000</v>
      </c>
      <c r="I121" s="5">
        <v>8000</v>
      </c>
      <c r="J121" s="5">
        <v>10666.67</v>
      </c>
      <c r="K121" s="6">
        <v>7500</v>
      </c>
      <c r="L121" s="6">
        <f t="shared" si="11"/>
        <v>7500</v>
      </c>
      <c r="M121" s="20">
        <f t="shared" si="10"/>
        <v>-6.25E-2</v>
      </c>
    </row>
    <row r="122" spans="6:16" hidden="1" outlineLevel="1" x14ac:dyDescent="0.3">
      <c r="F122" s="1" t="s">
        <v>196</v>
      </c>
      <c r="G122" s="1" t="s">
        <v>197</v>
      </c>
      <c r="H122" s="5">
        <v>14038.52</v>
      </c>
      <c r="I122" s="5">
        <v>15000</v>
      </c>
      <c r="J122" s="5">
        <v>18718.03</v>
      </c>
      <c r="K122" s="6">
        <v>18000</v>
      </c>
      <c r="L122" s="6">
        <f t="shared" si="11"/>
        <v>18000</v>
      </c>
      <c r="M122" s="20">
        <f t="shared" si="10"/>
        <v>0.2</v>
      </c>
    </row>
    <row r="123" spans="6:16" hidden="1" outlineLevel="1" x14ac:dyDescent="0.3">
      <c r="F123" s="1" t="s">
        <v>198</v>
      </c>
      <c r="G123" s="1" t="s">
        <v>199</v>
      </c>
      <c r="H123" s="5">
        <v>13518.71</v>
      </c>
      <c r="I123" s="5">
        <v>40000</v>
      </c>
      <c r="J123" s="5">
        <v>18024.95</v>
      </c>
      <c r="K123" s="6">
        <v>22000</v>
      </c>
      <c r="L123" s="6">
        <f t="shared" si="11"/>
        <v>22000</v>
      </c>
      <c r="M123" s="20">
        <f t="shared" si="10"/>
        <v>-0.45</v>
      </c>
    </row>
    <row r="124" spans="6:16" hidden="1" outlineLevel="1" x14ac:dyDescent="0.3">
      <c r="F124" s="1" t="s">
        <v>200</v>
      </c>
      <c r="G124" s="1" t="s">
        <v>201</v>
      </c>
      <c r="H124" s="5">
        <v>923.4</v>
      </c>
      <c r="I124" s="5">
        <v>1400</v>
      </c>
      <c r="J124" s="5">
        <v>1231.2</v>
      </c>
      <c r="K124" s="6">
        <v>1800</v>
      </c>
      <c r="L124" s="6">
        <f t="shared" si="11"/>
        <v>1800</v>
      </c>
      <c r="M124" s="20">
        <f t="shared" si="10"/>
        <v>0.2857142857142857</v>
      </c>
    </row>
    <row r="125" spans="6:16" hidden="1" outlineLevel="1" x14ac:dyDescent="0.3">
      <c r="F125" s="1" t="s">
        <v>202</v>
      </c>
      <c r="G125" s="1" t="s">
        <v>203</v>
      </c>
      <c r="H125" s="5">
        <v>50087.85</v>
      </c>
      <c r="I125" s="5">
        <v>62000</v>
      </c>
      <c r="J125" s="5">
        <v>66783.8</v>
      </c>
      <c r="K125" s="6">
        <v>64525</v>
      </c>
      <c r="L125" s="6">
        <f t="shared" si="11"/>
        <v>64500</v>
      </c>
      <c r="M125" s="20">
        <f t="shared" si="10"/>
        <v>4.0322580645161289E-2</v>
      </c>
    </row>
    <row r="126" spans="6:16" hidden="1" outlineLevel="1" x14ac:dyDescent="0.3">
      <c r="F126" s="1" t="s">
        <v>204</v>
      </c>
      <c r="G126" s="1" t="s">
        <v>205</v>
      </c>
      <c r="H126" s="5">
        <v>2580</v>
      </c>
      <c r="I126" s="5">
        <v>1000</v>
      </c>
      <c r="J126" s="5">
        <v>3440</v>
      </c>
      <c r="K126" s="6">
        <v>2050</v>
      </c>
      <c r="L126" s="6">
        <f t="shared" si="11"/>
        <v>2100</v>
      </c>
      <c r="M126" s="20">
        <f t="shared" si="10"/>
        <v>1.1000000000000001</v>
      </c>
    </row>
    <row r="127" spans="6:16" hidden="1" outlineLevel="2" x14ac:dyDescent="0.3">
      <c r="F127" s="1" t="s">
        <v>206</v>
      </c>
      <c r="G127" s="1" t="s">
        <v>207</v>
      </c>
      <c r="H127" s="5">
        <v>0</v>
      </c>
      <c r="I127" s="5">
        <v>0</v>
      </c>
      <c r="J127" s="5">
        <v>0</v>
      </c>
      <c r="L127" s="6">
        <f t="shared" si="11"/>
        <v>0</v>
      </c>
      <c r="M127" s="20" t="e">
        <f t="shared" si="10"/>
        <v>#DIV/0!</v>
      </c>
    </row>
    <row r="128" spans="6:16" hidden="1" outlineLevel="2" x14ac:dyDescent="0.3">
      <c r="F128" s="1" t="s">
        <v>208</v>
      </c>
      <c r="G128" s="1" t="s">
        <v>209</v>
      </c>
      <c r="H128" s="5">
        <v>0</v>
      </c>
      <c r="I128" s="5">
        <v>0</v>
      </c>
      <c r="J128" s="5">
        <v>0</v>
      </c>
      <c r="L128" s="6">
        <f t="shared" si="11"/>
        <v>0</v>
      </c>
      <c r="M128" s="20" t="e">
        <f t="shared" si="10"/>
        <v>#DIV/0!</v>
      </c>
    </row>
    <row r="129" spans="6:13" hidden="1" outlineLevel="1" collapsed="1" x14ac:dyDescent="0.3">
      <c r="F129" s="1" t="s">
        <v>210</v>
      </c>
      <c r="G129" s="1" t="s">
        <v>211</v>
      </c>
      <c r="H129" s="5">
        <v>2700</v>
      </c>
      <c r="I129" s="5">
        <v>3600</v>
      </c>
      <c r="J129" s="5">
        <v>3600</v>
      </c>
      <c r="K129" s="6">
        <v>3600</v>
      </c>
      <c r="L129" s="6">
        <f t="shared" si="11"/>
        <v>3600</v>
      </c>
      <c r="M129" s="20">
        <f t="shared" si="10"/>
        <v>0</v>
      </c>
    </row>
    <row r="130" spans="6:13" hidden="1" outlineLevel="1" x14ac:dyDescent="0.3">
      <c r="F130" s="1" t="s">
        <v>212</v>
      </c>
      <c r="G130" s="1" t="s">
        <v>213</v>
      </c>
      <c r="H130" s="5">
        <v>0</v>
      </c>
      <c r="I130" s="5">
        <v>100</v>
      </c>
      <c r="J130" s="5">
        <v>0</v>
      </c>
      <c r="K130" s="6">
        <v>500</v>
      </c>
      <c r="L130" s="6">
        <f t="shared" si="11"/>
        <v>500</v>
      </c>
      <c r="M130" s="20">
        <f t="shared" si="10"/>
        <v>4</v>
      </c>
    </row>
    <row r="131" spans="6:13" hidden="1" outlineLevel="1" x14ac:dyDescent="0.3">
      <c r="F131" s="1" t="s">
        <v>214</v>
      </c>
      <c r="G131" s="1" t="s">
        <v>215</v>
      </c>
      <c r="H131" s="5">
        <v>2473.75</v>
      </c>
      <c r="I131" s="5">
        <v>2500</v>
      </c>
      <c r="J131" s="5">
        <v>3298.33</v>
      </c>
      <c r="K131" s="6">
        <v>2500</v>
      </c>
      <c r="L131" s="6">
        <f t="shared" si="11"/>
        <v>2500</v>
      </c>
      <c r="M131" s="20">
        <f t="shared" si="10"/>
        <v>0</v>
      </c>
    </row>
    <row r="132" spans="6:13" hidden="1" outlineLevel="1" x14ac:dyDescent="0.3">
      <c r="F132" s="1" t="s">
        <v>216</v>
      </c>
      <c r="G132" s="1" t="s">
        <v>217</v>
      </c>
      <c r="H132" s="5">
        <v>12301.92</v>
      </c>
      <c r="I132" s="5">
        <v>10000</v>
      </c>
      <c r="J132" s="5">
        <v>16402.560000000001</v>
      </c>
      <c r="K132" s="6">
        <v>12500</v>
      </c>
      <c r="L132" s="6">
        <f t="shared" si="11"/>
        <v>12500</v>
      </c>
      <c r="M132" s="20">
        <f t="shared" si="10"/>
        <v>0.25</v>
      </c>
    </row>
    <row r="133" spans="6:13" hidden="1" outlineLevel="1" x14ac:dyDescent="0.3">
      <c r="F133" s="1" t="s">
        <v>218</v>
      </c>
      <c r="G133" s="1" t="s">
        <v>219</v>
      </c>
      <c r="H133" s="5">
        <v>28.02</v>
      </c>
      <c r="I133" s="5">
        <v>1000</v>
      </c>
      <c r="J133" s="5">
        <v>37.36</v>
      </c>
      <c r="K133" s="6">
        <v>1200</v>
      </c>
      <c r="L133" s="6">
        <f t="shared" si="11"/>
        <v>1200</v>
      </c>
      <c r="M133" s="20">
        <f t="shared" si="10"/>
        <v>0.2</v>
      </c>
    </row>
    <row r="134" spans="6:13" hidden="1" outlineLevel="1" x14ac:dyDescent="0.3">
      <c r="F134" s="1" t="s">
        <v>220</v>
      </c>
      <c r="G134" s="1" t="s">
        <v>221</v>
      </c>
      <c r="H134" s="5">
        <v>1267.17</v>
      </c>
      <c r="I134" s="5">
        <v>4000</v>
      </c>
      <c r="J134" s="5">
        <v>1689.56</v>
      </c>
      <c r="K134" s="6">
        <v>2500</v>
      </c>
      <c r="L134" s="6">
        <f t="shared" si="11"/>
        <v>2500</v>
      </c>
      <c r="M134" s="20">
        <f t="shared" si="10"/>
        <v>-0.375</v>
      </c>
    </row>
    <row r="135" spans="6:13" hidden="1" outlineLevel="1" x14ac:dyDescent="0.3">
      <c r="F135" s="1" t="s">
        <v>222</v>
      </c>
      <c r="G135" s="1" t="s">
        <v>223</v>
      </c>
      <c r="H135" s="5">
        <v>13375</v>
      </c>
      <c r="I135" s="5">
        <v>16000</v>
      </c>
      <c r="J135" s="5">
        <v>17833.330000000002</v>
      </c>
      <c r="K135" s="6">
        <v>18500</v>
      </c>
      <c r="L135" s="6">
        <f t="shared" si="11"/>
        <v>18500</v>
      </c>
      <c r="M135" s="20">
        <f t="shared" si="10"/>
        <v>0.15625</v>
      </c>
    </row>
    <row r="136" spans="6:13" hidden="1" outlineLevel="1" x14ac:dyDescent="0.3">
      <c r="F136" s="1" t="s">
        <v>224</v>
      </c>
      <c r="G136" s="1" t="s">
        <v>225</v>
      </c>
      <c r="H136" s="5">
        <v>500</v>
      </c>
      <c r="I136" s="5">
        <v>1200</v>
      </c>
      <c r="J136" s="5">
        <v>666.67</v>
      </c>
      <c r="K136" s="6">
        <v>1500</v>
      </c>
      <c r="L136" s="6">
        <f t="shared" si="11"/>
        <v>1500</v>
      </c>
      <c r="M136" s="20">
        <f t="shared" si="10"/>
        <v>0.25</v>
      </c>
    </row>
    <row r="137" spans="6:13" hidden="1" outlineLevel="1" x14ac:dyDescent="0.3">
      <c r="F137" s="1" t="s">
        <v>226</v>
      </c>
      <c r="G137" s="1" t="s">
        <v>227</v>
      </c>
      <c r="H137" s="5">
        <v>300</v>
      </c>
      <c r="I137" s="5">
        <v>1500</v>
      </c>
      <c r="J137" s="5">
        <v>400</v>
      </c>
      <c r="K137" s="6">
        <v>1500</v>
      </c>
      <c r="L137" s="6">
        <f t="shared" si="11"/>
        <v>1500</v>
      </c>
      <c r="M137" s="20">
        <f t="shared" si="10"/>
        <v>0</v>
      </c>
    </row>
    <row r="138" spans="6:13" hidden="1" outlineLevel="1" x14ac:dyDescent="0.3">
      <c r="F138" s="1" t="s">
        <v>228</v>
      </c>
      <c r="G138" s="1" t="s">
        <v>229</v>
      </c>
      <c r="H138" s="5">
        <v>4200</v>
      </c>
      <c r="I138" s="5">
        <v>4000</v>
      </c>
      <c r="J138" s="5">
        <v>5600</v>
      </c>
      <c r="K138" s="6">
        <v>8400</v>
      </c>
      <c r="L138" s="6">
        <f t="shared" si="11"/>
        <v>8400</v>
      </c>
      <c r="M138" s="20">
        <f t="shared" si="10"/>
        <v>1.1000000000000001</v>
      </c>
    </row>
    <row r="139" spans="6:13" hidden="1" outlineLevel="1" x14ac:dyDescent="0.3">
      <c r="F139" s="1" t="s">
        <v>230</v>
      </c>
      <c r="G139" s="1" t="s">
        <v>231</v>
      </c>
      <c r="H139" s="5">
        <v>96</v>
      </c>
      <c r="I139" s="5">
        <v>200</v>
      </c>
      <c r="J139" s="5">
        <v>128</v>
      </c>
      <c r="K139" s="6">
        <v>500</v>
      </c>
      <c r="L139" s="6">
        <f t="shared" si="11"/>
        <v>500</v>
      </c>
      <c r="M139" s="20">
        <f t="shared" si="10"/>
        <v>1.5</v>
      </c>
    </row>
    <row r="140" spans="6:13" hidden="1" outlineLevel="1" x14ac:dyDescent="0.3">
      <c r="F140" s="1" t="s">
        <v>232</v>
      </c>
      <c r="G140" s="1" t="s">
        <v>233</v>
      </c>
      <c r="H140" s="5">
        <v>2065.4899999999998</v>
      </c>
      <c r="I140" s="5">
        <v>3000</v>
      </c>
      <c r="J140" s="5">
        <v>2753.99</v>
      </c>
      <c r="K140" s="6">
        <v>3250</v>
      </c>
      <c r="L140" s="6">
        <f t="shared" si="11"/>
        <v>3300</v>
      </c>
      <c r="M140" s="20">
        <f t="shared" si="10"/>
        <v>0.1</v>
      </c>
    </row>
    <row r="141" spans="6:13" hidden="1" outlineLevel="2" x14ac:dyDescent="0.3">
      <c r="F141" s="1" t="s">
        <v>234</v>
      </c>
      <c r="G141" s="1" t="s">
        <v>235</v>
      </c>
      <c r="H141" s="5">
        <v>0</v>
      </c>
      <c r="I141" s="5">
        <v>0</v>
      </c>
      <c r="J141" s="5">
        <v>0</v>
      </c>
      <c r="L141" s="6">
        <f t="shared" si="11"/>
        <v>0</v>
      </c>
      <c r="M141" s="20" t="e">
        <f t="shared" si="10"/>
        <v>#DIV/0!</v>
      </c>
    </row>
    <row r="142" spans="6:13" hidden="1" outlineLevel="1" collapsed="1" x14ac:dyDescent="0.3">
      <c r="F142" s="1" t="s">
        <v>236</v>
      </c>
      <c r="G142" s="1" t="s">
        <v>237</v>
      </c>
      <c r="H142" s="5">
        <v>44402.8</v>
      </c>
      <c r="I142" s="5">
        <v>78000</v>
      </c>
      <c r="J142" s="5">
        <v>59203.73</v>
      </c>
      <c r="K142" s="6">
        <v>80250</v>
      </c>
      <c r="L142" s="6">
        <f t="shared" si="11"/>
        <v>80300</v>
      </c>
      <c r="M142" s="20">
        <f t="shared" si="10"/>
        <v>2.9487179487179487E-2</v>
      </c>
    </row>
    <row r="143" spans="6:13" hidden="1" outlineLevel="2" x14ac:dyDescent="0.3">
      <c r="F143" s="1" t="s">
        <v>238</v>
      </c>
      <c r="G143" s="1" t="s">
        <v>239</v>
      </c>
      <c r="H143" s="5">
        <v>0</v>
      </c>
      <c r="I143" s="5">
        <v>0</v>
      </c>
      <c r="J143" s="5">
        <v>0</v>
      </c>
      <c r="L143" s="6">
        <f t="shared" si="11"/>
        <v>0</v>
      </c>
      <c r="M143" s="20" t="e">
        <f t="shared" si="10"/>
        <v>#DIV/0!</v>
      </c>
    </row>
    <row r="144" spans="6:13" hidden="1" outlineLevel="1" collapsed="1" x14ac:dyDescent="0.3">
      <c r="F144" s="1" t="s">
        <v>240</v>
      </c>
      <c r="G144" s="1" t="s">
        <v>241</v>
      </c>
      <c r="H144" s="5">
        <v>100</v>
      </c>
      <c r="I144" s="5">
        <v>3000</v>
      </c>
      <c r="J144" s="5">
        <v>133.33000000000001</v>
      </c>
      <c r="K144" s="6">
        <v>1200</v>
      </c>
      <c r="L144" s="6">
        <f t="shared" si="11"/>
        <v>1200</v>
      </c>
      <c r="M144" s="20">
        <f t="shared" si="10"/>
        <v>-0.6</v>
      </c>
    </row>
    <row r="145" spans="6:13" hidden="1" outlineLevel="1" x14ac:dyDescent="0.3">
      <c r="F145" s="1" t="s">
        <v>242</v>
      </c>
      <c r="G145" s="1" t="s">
        <v>243</v>
      </c>
      <c r="H145" s="5">
        <v>2077.91</v>
      </c>
      <c r="I145" s="5">
        <v>100</v>
      </c>
      <c r="J145" s="5">
        <v>2770.55</v>
      </c>
      <c r="K145" s="6">
        <v>2050</v>
      </c>
      <c r="L145" s="6">
        <f t="shared" si="11"/>
        <v>2100</v>
      </c>
      <c r="M145" s="20">
        <f t="shared" si="10"/>
        <v>20</v>
      </c>
    </row>
    <row r="146" spans="6:13" hidden="1" outlineLevel="2" x14ac:dyDescent="0.3">
      <c r="F146" s="1" t="s">
        <v>244</v>
      </c>
      <c r="G146" s="1" t="s">
        <v>245</v>
      </c>
      <c r="H146" s="5">
        <v>0</v>
      </c>
      <c r="I146" s="5">
        <v>0</v>
      </c>
      <c r="J146" s="5">
        <v>0</v>
      </c>
      <c r="L146" s="6">
        <f t="shared" si="11"/>
        <v>0</v>
      </c>
      <c r="M146" s="20" t="e">
        <f t="shared" si="10"/>
        <v>#DIV/0!</v>
      </c>
    </row>
    <row r="147" spans="6:13" hidden="1" outlineLevel="1" collapsed="1" x14ac:dyDescent="0.3">
      <c r="F147" s="1" t="s">
        <v>246</v>
      </c>
      <c r="G147" s="1" t="s">
        <v>247</v>
      </c>
      <c r="H147" s="5">
        <v>1013.44</v>
      </c>
      <c r="I147" s="5">
        <v>2600</v>
      </c>
      <c r="J147" s="5">
        <v>1351.25</v>
      </c>
      <c r="K147" s="6">
        <v>1000</v>
      </c>
      <c r="L147" s="6">
        <f t="shared" si="11"/>
        <v>1000</v>
      </c>
      <c r="M147" s="20">
        <f t="shared" si="10"/>
        <v>-0.61538461538461542</v>
      </c>
    </row>
    <row r="148" spans="6:13" hidden="1" outlineLevel="1" x14ac:dyDescent="0.3">
      <c r="F148" s="1" t="s">
        <v>248</v>
      </c>
      <c r="G148" s="1" t="s">
        <v>249</v>
      </c>
      <c r="H148" s="5">
        <v>936.11</v>
      </c>
      <c r="I148" s="5">
        <v>200</v>
      </c>
      <c r="J148" s="5">
        <v>1248.1500000000001</v>
      </c>
      <c r="K148" s="6">
        <v>1250</v>
      </c>
      <c r="L148" s="6">
        <f t="shared" si="11"/>
        <v>1300</v>
      </c>
      <c r="M148" s="20">
        <f t="shared" si="10"/>
        <v>5.5</v>
      </c>
    </row>
    <row r="149" spans="6:13" hidden="1" outlineLevel="1" x14ac:dyDescent="0.3">
      <c r="F149" s="1" t="s">
        <v>250</v>
      </c>
      <c r="G149" s="1" t="s">
        <v>251</v>
      </c>
      <c r="H149" s="5">
        <v>5099.54</v>
      </c>
      <c r="I149" s="5">
        <v>5000</v>
      </c>
      <c r="J149" s="5">
        <v>6799.39</v>
      </c>
      <c r="K149" s="6">
        <v>5000</v>
      </c>
      <c r="L149" s="6">
        <f t="shared" si="11"/>
        <v>5000</v>
      </c>
      <c r="M149" s="20">
        <f t="shared" si="10"/>
        <v>0</v>
      </c>
    </row>
    <row r="150" spans="6:13" hidden="1" outlineLevel="1" x14ac:dyDescent="0.3">
      <c r="F150" s="1" t="s">
        <v>252</v>
      </c>
      <c r="G150" s="1" t="s">
        <v>253</v>
      </c>
      <c r="H150" s="5">
        <v>4753.3100000000004</v>
      </c>
      <c r="I150" s="5">
        <v>7000</v>
      </c>
      <c r="J150" s="5">
        <v>6337.75</v>
      </c>
      <c r="K150" s="6">
        <v>6800</v>
      </c>
      <c r="L150" s="6">
        <f t="shared" si="11"/>
        <v>6800</v>
      </c>
      <c r="M150" s="20">
        <f t="shared" si="10"/>
        <v>-2.8571428571428571E-2</v>
      </c>
    </row>
    <row r="151" spans="6:13" hidden="1" outlineLevel="1" x14ac:dyDescent="0.3">
      <c r="F151" s="1" t="s">
        <v>254</v>
      </c>
      <c r="G151" s="1" t="s">
        <v>255</v>
      </c>
      <c r="H151" s="5">
        <v>1327.63</v>
      </c>
      <c r="I151" s="5">
        <v>2000</v>
      </c>
      <c r="J151" s="5">
        <v>1770.17</v>
      </c>
      <c r="K151" s="6">
        <v>1950</v>
      </c>
      <c r="L151" s="6">
        <f t="shared" si="11"/>
        <v>2000</v>
      </c>
      <c r="M151" s="20">
        <f t="shared" ref="M151:M182" si="12">(L151-I151)/I151</f>
        <v>0</v>
      </c>
    </row>
    <row r="152" spans="6:13" hidden="1" outlineLevel="1" x14ac:dyDescent="0.3">
      <c r="F152" s="1" t="s">
        <v>256</v>
      </c>
      <c r="G152" s="1" t="s">
        <v>257</v>
      </c>
      <c r="H152" s="5">
        <v>1851.62</v>
      </c>
      <c r="I152" s="5">
        <v>1500</v>
      </c>
      <c r="J152" s="5">
        <v>2468.83</v>
      </c>
      <c r="K152" s="6">
        <v>1250</v>
      </c>
      <c r="L152" s="6">
        <f t="shared" ref="L152:L182" si="13">ROUND(K152,-2)</f>
        <v>1300</v>
      </c>
      <c r="M152" s="20">
        <f t="shared" si="12"/>
        <v>-0.13333333333333333</v>
      </c>
    </row>
    <row r="153" spans="6:13" hidden="1" outlineLevel="1" x14ac:dyDescent="0.3">
      <c r="F153" s="1" t="s">
        <v>258</v>
      </c>
      <c r="G153" s="1" t="s">
        <v>259</v>
      </c>
      <c r="H153" s="5">
        <v>2582.1999999999998</v>
      </c>
      <c r="I153" s="5">
        <v>2500</v>
      </c>
      <c r="J153" s="5">
        <v>3442.93</v>
      </c>
      <c r="K153" s="6">
        <v>2600</v>
      </c>
      <c r="L153" s="6">
        <f t="shared" si="13"/>
        <v>2600</v>
      </c>
      <c r="M153" s="20">
        <f t="shared" si="12"/>
        <v>0.04</v>
      </c>
    </row>
    <row r="154" spans="6:13" hidden="1" outlineLevel="1" x14ac:dyDescent="0.3">
      <c r="F154" s="1" t="s">
        <v>260</v>
      </c>
      <c r="G154" s="1" t="s">
        <v>261</v>
      </c>
      <c r="H154" s="5">
        <v>471.24</v>
      </c>
      <c r="I154" s="5">
        <v>1000</v>
      </c>
      <c r="J154" s="5">
        <v>628.32000000000005</v>
      </c>
      <c r="K154" s="6">
        <v>800</v>
      </c>
      <c r="L154" s="6">
        <f t="shared" si="13"/>
        <v>800</v>
      </c>
      <c r="M154" s="20">
        <f t="shared" si="12"/>
        <v>-0.2</v>
      </c>
    </row>
    <row r="155" spans="6:13" hidden="1" outlineLevel="2" x14ac:dyDescent="0.3">
      <c r="F155" s="1" t="s">
        <v>262</v>
      </c>
      <c r="G155" s="1" t="s">
        <v>263</v>
      </c>
      <c r="H155" s="5">
        <v>0</v>
      </c>
      <c r="I155" s="5">
        <v>0</v>
      </c>
      <c r="J155" s="5">
        <v>0</v>
      </c>
      <c r="L155" s="6">
        <f t="shared" si="13"/>
        <v>0</v>
      </c>
      <c r="M155" s="20" t="e">
        <f t="shared" si="12"/>
        <v>#DIV/0!</v>
      </c>
    </row>
    <row r="156" spans="6:13" hidden="1" outlineLevel="2" x14ac:dyDescent="0.3">
      <c r="F156" s="1" t="s">
        <v>264</v>
      </c>
      <c r="G156" s="1" t="s">
        <v>265</v>
      </c>
      <c r="H156" s="5">
        <v>0</v>
      </c>
      <c r="I156" s="5">
        <v>0</v>
      </c>
      <c r="J156" s="5">
        <v>0</v>
      </c>
      <c r="L156" s="6">
        <f t="shared" si="13"/>
        <v>0</v>
      </c>
      <c r="M156" s="20" t="e">
        <f t="shared" si="12"/>
        <v>#DIV/0!</v>
      </c>
    </row>
    <row r="157" spans="6:13" hidden="1" outlineLevel="2" x14ac:dyDescent="0.3">
      <c r="F157" s="1" t="s">
        <v>266</v>
      </c>
      <c r="G157" s="1" t="s">
        <v>267</v>
      </c>
      <c r="H157" s="5">
        <v>0</v>
      </c>
      <c r="I157" s="5">
        <v>0</v>
      </c>
      <c r="J157" s="5">
        <v>0</v>
      </c>
      <c r="L157" s="6">
        <f t="shared" si="13"/>
        <v>0</v>
      </c>
      <c r="M157" s="20" t="e">
        <f t="shared" si="12"/>
        <v>#DIV/0!</v>
      </c>
    </row>
    <row r="158" spans="6:13" hidden="1" outlineLevel="1" collapsed="1" x14ac:dyDescent="0.3">
      <c r="F158" s="1" t="s">
        <v>268</v>
      </c>
      <c r="G158" s="1" t="s">
        <v>269</v>
      </c>
      <c r="H158" s="5">
        <v>0</v>
      </c>
      <c r="I158" s="5">
        <v>15000</v>
      </c>
      <c r="J158" s="5">
        <v>0</v>
      </c>
      <c r="K158" s="6">
        <v>20000</v>
      </c>
      <c r="L158" s="6">
        <f t="shared" si="13"/>
        <v>20000</v>
      </c>
      <c r="M158" s="20">
        <f t="shared" si="12"/>
        <v>0.33333333333333331</v>
      </c>
    </row>
    <row r="159" spans="6:13" hidden="1" outlineLevel="1" x14ac:dyDescent="0.3">
      <c r="F159" s="1" t="s">
        <v>270</v>
      </c>
      <c r="G159" s="1" t="s">
        <v>271</v>
      </c>
      <c r="H159" s="5">
        <v>64272</v>
      </c>
      <c r="I159" s="5">
        <v>68100</v>
      </c>
      <c r="J159" s="5">
        <v>85696</v>
      </c>
      <c r="K159" s="6">
        <v>22749</v>
      </c>
      <c r="L159" s="6">
        <f t="shared" si="13"/>
        <v>22700</v>
      </c>
      <c r="M159" s="20">
        <f t="shared" si="12"/>
        <v>-0.66666666666666663</v>
      </c>
    </row>
    <row r="160" spans="6:13" hidden="1" outlineLevel="2" x14ac:dyDescent="0.3">
      <c r="F160" s="1" t="s">
        <v>272</v>
      </c>
      <c r="G160" s="1" t="s">
        <v>273</v>
      </c>
      <c r="H160" s="5">
        <v>0</v>
      </c>
      <c r="I160" s="5">
        <v>0</v>
      </c>
      <c r="J160" s="5">
        <v>0</v>
      </c>
      <c r="L160" s="6">
        <f t="shared" si="13"/>
        <v>0</v>
      </c>
      <c r="M160" s="20" t="e">
        <f t="shared" si="12"/>
        <v>#DIV/0!</v>
      </c>
    </row>
    <row r="161" spans="6:13" hidden="1" outlineLevel="1" collapsed="1" x14ac:dyDescent="0.3">
      <c r="F161" s="1" t="s">
        <v>274</v>
      </c>
      <c r="G161" s="1" t="s">
        <v>275</v>
      </c>
      <c r="H161" s="5">
        <v>3830.35</v>
      </c>
      <c r="I161" s="5">
        <v>1100</v>
      </c>
      <c r="J161" s="5">
        <v>5107.13</v>
      </c>
      <c r="K161" s="6">
        <v>967</v>
      </c>
      <c r="L161" s="6">
        <f t="shared" si="13"/>
        <v>1000</v>
      </c>
      <c r="M161" s="20">
        <f t="shared" si="12"/>
        <v>-9.0909090909090912E-2</v>
      </c>
    </row>
    <row r="162" spans="6:13" hidden="1" outlineLevel="2" x14ac:dyDescent="0.3">
      <c r="F162" s="1" t="s">
        <v>276</v>
      </c>
      <c r="G162" s="1" t="s">
        <v>59</v>
      </c>
      <c r="H162" s="5">
        <v>0</v>
      </c>
      <c r="I162" s="5">
        <v>0</v>
      </c>
      <c r="J162" s="5">
        <v>0</v>
      </c>
      <c r="L162" s="6">
        <f t="shared" si="13"/>
        <v>0</v>
      </c>
      <c r="M162" s="20" t="e">
        <f t="shared" si="12"/>
        <v>#DIV/0!</v>
      </c>
    </row>
    <row r="163" spans="6:13" hidden="1" outlineLevel="2" x14ac:dyDescent="0.3">
      <c r="F163" s="1" t="s">
        <v>277</v>
      </c>
      <c r="G163" s="1" t="s">
        <v>167</v>
      </c>
      <c r="H163" s="5">
        <v>0</v>
      </c>
      <c r="I163" s="5">
        <v>0</v>
      </c>
      <c r="J163" s="5">
        <v>0</v>
      </c>
      <c r="L163" s="6">
        <f t="shared" si="13"/>
        <v>0</v>
      </c>
      <c r="M163" s="20" t="e">
        <f t="shared" si="12"/>
        <v>#DIV/0!</v>
      </c>
    </row>
    <row r="164" spans="6:13" hidden="1" outlineLevel="2" x14ac:dyDescent="0.3">
      <c r="F164" s="1" t="s">
        <v>278</v>
      </c>
      <c r="G164" s="1" t="s">
        <v>191</v>
      </c>
      <c r="H164" s="5">
        <v>0</v>
      </c>
      <c r="I164" s="5">
        <v>0</v>
      </c>
      <c r="J164" s="5">
        <v>0</v>
      </c>
      <c r="L164" s="6">
        <f t="shared" si="13"/>
        <v>0</v>
      </c>
      <c r="M164" s="20" t="e">
        <f t="shared" si="12"/>
        <v>#DIV/0!</v>
      </c>
    </row>
    <row r="165" spans="6:13" hidden="1" outlineLevel="1" collapsed="1" x14ac:dyDescent="0.3">
      <c r="F165" s="1" t="s">
        <v>279</v>
      </c>
      <c r="G165" s="1" t="s">
        <v>59</v>
      </c>
      <c r="H165" s="5">
        <v>1980</v>
      </c>
      <c r="I165" s="5">
        <v>0</v>
      </c>
      <c r="J165" s="5">
        <v>2640</v>
      </c>
      <c r="L165" s="6">
        <f t="shared" si="13"/>
        <v>0</v>
      </c>
      <c r="M165" s="20" t="e">
        <f t="shared" si="12"/>
        <v>#DIV/0!</v>
      </c>
    </row>
    <row r="166" spans="6:13" hidden="1" outlineLevel="2" x14ac:dyDescent="0.3">
      <c r="F166" s="1" t="s">
        <v>280</v>
      </c>
      <c r="G166" s="1" t="s">
        <v>63</v>
      </c>
      <c r="H166" s="5">
        <v>0</v>
      </c>
      <c r="I166" s="5">
        <v>0</v>
      </c>
      <c r="J166" s="5">
        <v>0</v>
      </c>
      <c r="L166" s="6">
        <f t="shared" si="13"/>
        <v>0</v>
      </c>
      <c r="M166" s="20" t="e">
        <f t="shared" si="12"/>
        <v>#DIV/0!</v>
      </c>
    </row>
    <row r="167" spans="6:13" hidden="1" outlineLevel="2" x14ac:dyDescent="0.3">
      <c r="F167" s="1" t="s">
        <v>281</v>
      </c>
      <c r="G167" s="1" t="s">
        <v>65</v>
      </c>
      <c r="H167" s="5">
        <v>0</v>
      </c>
      <c r="I167" s="5">
        <v>0</v>
      </c>
      <c r="J167" s="5">
        <v>0</v>
      </c>
      <c r="L167" s="6">
        <f t="shared" si="13"/>
        <v>0</v>
      </c>
      <c r="M167" s="20" t="e">
        <f t="shared" si="12"/>
        <v>#DIV/0!</v>
      </c>
    </row>
    <row r="168" spans="6:13" hidden="1" outlineLevel="2" x14ac:dyDescent="0.3">
      <c r="F168" s="1" t="s">
        <v>282</v>
      </c>
      <c r="G168" s="1" t="s">
        <v>187</v>
      </c>
      <c r="H168" s="5">
        <v>0</v>
      </c>
      <c r="I168" s="5">
        <v>0</v>
      </c>
      <c r="J168" s="5">
        <v>0</v>
      </c>
      <c r="L168" s="6">
        <f t="shared" si="13"/>
        <v>0</v>
      </c>
      <c r="M168" s="20" t="e">
        <f t="shared" si="12"/>
        <v>#DIV/0!</v>
      </c>
    </row>
    <row r="169" spans="6:13" hidden="1" outlineLevel="2" x14ac:dyDescent="0.3">
      <c r="F169" s="1" t="s">
        <v>283</v>
      </c>
      <c r="G169" s="1" t="s">
        <v>243</v>
      </c>
      <c r="H169" s="5">
        <v>0</v>
      </c>
      <c r="I169" s="5">
        <v>0</v>
      </c>
      <c r="J169" s="5">
        <v>0</v>
      </c>
      <c r="L169" s="6">
        <f t="shared" si="13"/>
        <v>0</v>
      </c>
      <c r="M169" s="20" t="e">
        <f t="shared" si="12"/>
        <v>#DIV/0!</v>
      </c>
    </row>
    <row r="170" spans="6:13" hidden="1" outlineLevel="2" x14ac:dyDescent="0.3">
      <c r="F170" s="1" t="s">
        <v>284</v>
      </c>
      <c r="G170" s="1" t="s">
        <v>265</v>
      </c>
      <c r="H170" s="5">
        <v>0</v>
      </c>
      <c r="I170" s="5">
        <v>0</v>
      </c>
      <c r="J170" s="5">
        <v>0</v>
      </c>
      <c r="L170" s="6">
        <f t="shared" si="13"/>
        <v>0</v>
      </c>
      <c r="M170" s="20" t="e">
        <f t="shared" si="12"/>
        <v>#DIV/0!</v>
      </c>
    </row>
    <row r="171" spans="6:13" hidden="1" outlineLevel="2" x14ac:dyDescent="0.3">
      <c r="F171" s="1" t="s">
        <v>285</v>
      </c>
      <c r="G171" s="1" t="s">
        <v>71</v>
      </c>
      <c r="H171" s="5">
        <v>0</v>
      </c>
      <c r="I171" s="5">
        <v>0</v>
      </c>
      <c r="J171" s="5">
        <v>0</v>
      </c>
      <c r="L171" s="6">
        <f t="shared" si="13"/>
        <v>0</v>
      </c>
      <c r="M171" s="20" t="e">
        <f t="shared" si="12"/>
        <v>#DIV/0!</v>
      </c>
    </row>
    <row r="172" spans="6:13" hidden="1" outlineLevel="2" x14ac:dyDescent="0.3">
      <c r="F172" s="1" t="s">
        <v>286</v>
      </c>
      <c r="G172" s="1" t="s">
        <v>73</v>
      </c>
      <c r="H172" s="5">
        <v>0</v>
      </c>
      <c r="I172" s="5">
        <v>0</v>
      </c>
      <c r="J172" s="5">
        <v>0</v>
      </c>
      <c r="L172" s="6">
        <f t="shared" si="13"/>
        <v>0</v>
      </c>
      <c r="M172" s="20" t="e">
        <f t="shared" si="12"/>
        <v>#DIV/0!</v>
      </c>
    </row>
    <row r="173" spans="6:13" hidden="1" outlineLevel="2" x14ac:dyDescent="0.3">
      <c r="F173" s="1" t="s">
        <v>287</v>
      </c>
      <c r="G173" s="1" t="s">
        <v>75</v>
      </c>
      <c r="H173" s="5">
        <v>0</v>
      </c>
      <c r="I173" s="5">
        <v>0</v>
      </c>
      <c r="J173" s="5">
        <v>0</v>
      </c>
      <c r="L173" s="6">
        <f t="shared" si="13"/>
        <v>0</v>
      </c>
      <c r="M173" s="20" t="e">
        <f t="shared" si="12"/>
        <v>#DIV/0!</v>
      </c>
    </row>
    <row r="174" spans="6:13" hidden="1" outlineLevel="2" x14ac:dyDescent="0.3">
      <c r="F174" s="1" t="s">
        <v>288</v>
      </c>
      <c r="G174" s="1" t="s">
        <v>9</v>
      </c>
      <c r="H174" s="5">
        <v>0</v>
      </c>
      <c r="I174" s="5">
        <v>0</v>
      </c>
      <c r="J174" s="5">
        <v>0</v>
      </c>
      <c r="L174" s="6">
        <f t="shared" si="13"/>
        <v>0</v>
      </c>
      <c r="M174" s="20" t="e">
        <f t="shared" si="12"/>
        <v>#DIV/0!</v>
      </c>
    </row>
    <row r="175" spans="6:13" hidden="1" outlineLevel="2" x14ac:dyDescent="0.3">
      <c r="F175" s="1" t="s">
        <v>289</v>
      </c>
      <c r="G175" s="1" t="s">
        <v>139</v>
      </c>
      <c r="H175" s="5">
        <v>0</v>
      </c>
      <c r="I175" s="5">
        <v>0</v>
      </c>
      <c r="J175" s="5">
        <v>0</v>
      </c>
      <c r="L175" s="6">
        <f t="shared" si="13"/>
        <v>0</v>
      </c>
      <c r="M175" s="20" t="e">
        <f t="shared" si="12"/>
        <v>#DIV/0!</v>
      </c>
    </row>
    <row r="176" spans="6:13" hidden="1" outlineLevel="2" x14ac:dyDescent="0.3">
      <c r="F176" s="1" t="s">
        <v>290</v>
      </c>
      <c r="G176" s="1" t="s">
        <v>139</v>
      </c>
      <c r="H176" s="5">
        <v>0</v>
      </c>
      <c r="I176" s="5">
        <v>0</v>
      </c>
      <c r="J176" s="5">
        <v>0</v>
      </c>
      <c r="L176" s="6">
        <f t="shared" si="13"/>
        <v>0</v>
      </c>
      <c r="M176" s="20" t="e">
        <f t="shared" si="12"/>
        <v>#DIV/0!</v>
      </c>
    </row>
    <row r="177" spans="6:13" hidden="1" outlineLevel="2" x14ac:dyDescent="0.3">
      <c r="F177" s="1" t="s">
        <v>291</v>
      </c>
      <c r="G177" s="1" t="s">
        <v>145</v>
      </c>
      <c r="H177" s="5">
        <v>0</v>
      </c>
      <c r="I177" s="5">
        <v>0</v>
      </c>
      <c r="J177" s="5">
        <v>0</v>
      </c>
      <c r="L177" s="6">
        <f t="shared" si="13"/>
        <v>0</v>
      </c>
      <c r="M177" s="20" t="e">
        <f t="shared" si="12"/>
        <v>#DIV/0!</v>
      </c>
    </row>
    <row r="178" spans="6:13" hidden="1" outlineLevel="2" x14ac:dyDescent="0.3">
      <c r="F178" s="1" t="s">
        <v>292</v>
      </c>
      <c r="G178" s="1" t="s">
        <v>157</v>
      </c>
      <c r="H178" s="5">
        <v>0</v>
      </c>
      <c r="I178" s="5">
        <v>0</v>
      </c>
      <c r="J178" s="5">
        <v>0</v>
      </c>
      <c r="L178" s="6">
        <f t="shared" si="13"/>
        <v>0</v>
      </c>
      <c r="M178" s="20" t="e">
        <f t="shared" si="12"/>
        <v>#DIV/0!</v>
      </c>
    </row>
    <row r="179" spans="6:13" hidden="1" outlineLevel="2" x14ac:dyDescent="0.3">
      <c r="F179" s="1" t="s">
        <v>293</v>
      </c>
      <c r="G179" s="1" t="s">
        <v>294</v>
      </c>
      <c r="H179" s="5">
        <v>0</v>
      </c>
      <c r="I179" s="5">
        <v>0</v>
      </c>
      <c r="J179" s="5">
        <v>0</v>
      </c>
      <c r="L179" s="6">
        <f t="shared" si="13"/>
        <v>0</v>
      </c>
      <c r="M179" s="20" t="e">
        <f t="shared" si="12"/>
        <v>#DIV/0!</v>
      </c>
    </row>
    <row r="180" spans="6:13" hidden="1" outlineLevel="2" x14ac:dyDescent="0.3">
      <c r="F180" s="1" t="s">
        <v>295</v>
      </c>
      <c r="G180" s="1" t="s">
        <v>269</v>
      </c>
      <c r="H180" s="5">
        <v>0</v>
      </c>
      <c r="I180" s="5">
        <v>0</v>
      </c>
      <c r="J180" s="5">
        <v>0</v>
      </c>
      <c r="L180" s="6">
        <f t="shared" si="13"/>
        <v>0</v>
      </c>
      <c r="M180" s="20" t="e">
        <f t="shared" si="12"/>
        <v>#DIV/0!</v>
      </c>
    </row>
    <row r="181" spans="6:13" hidden="1" outlineLevel="2" x14ac:dyDescent="0.3">
      <c r="F181" s="1" t="s">
        <v>296</v>
      </c>
      <c r="G181" s="1" t="s">
        <v>271</v>
      </c>
      <c r="H181" s="5">
        <v>0</v>
      </c>
      <c r="I181" s="5">
        <v>0</v>
      </c>
      <c r="J181" s="5">
        <v>0</v>
      </c>
      <c r="L181" s="6">
        <f t="shared" si="13"/>
        <v>0</v>
      </c>
      <c r="M181" s="20" t="e">
        <f t="shared" si="12"/>
        <v>#DIV/0!</v>
      </c>
    </row>
    <row r="182" spans="6:13" hidden="1" outlineLevel="2" x14ac:dyDescent="0.3">
      <c r="F182" s="1" t="s">
        <v>297</v>
      </c>
      <c r="G182" s="1" t="s">
        <v>275</v>
      </c>
      <c r="H182" s="5">
        <v>0</v>
      </c>
      <c r="I182" s="5">
        <v>0</v>
      </c>
      <c r="J182" s="5">
        <v>0</v>
      </c>
      <c r="L182" s="6">
        <f t="shared" si="13"/>
        <v>0</v>
      </c>
      <c r="M182" s="20" t="e">
        <f t="shared" si="12"/>
        <v>#DIV/0!</v>
      </c>
    </row>
    <row r="183" spans="6:13" hidden="1" outlineLevel="1" collapsed="1" x14ac:dyDescent="0.3">
      <c r="M183" s="20"/>
    </row>
    <row r="184" spans="6:13" collapsed="1" x14ac:dyDescent="0.3"/>
  </sheetData>
  <pageMargins left="0.75" right="0.75" top="1" bottom="1" header="0.5" footer="0.5"/>
  <pageSetup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T. Dennis</dc:creator>
  <cp:lastModifiedBy>Rachel Teeguarden</cp:lastModifiedBy>
  <cp:lastPrinted>2017-05-23T20:10:11Z</cp:lastPrinted>
  <dcterms:created xsi:type="dcterms:W3CDTF">2017-04-20T16:10:31Z</dcterms:created>
  <dcterms:modified xsi:type="dcterms:W3CDTF">2017-05-24T18:51:14Z</dcterms:modified>
</cp:coreProperties>
</file>